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05" windowWidth="19440" windowHeight="11400" activeTab="5"/>
  </bookViews>
  <sheets>
    <sheet name="Подпрограмма 1" sheetId="3" r:id="rId1"/>
    <sheet name="Подпрограмма 2" sheetId="4" r:id="rId2"/>
    <sheet name="Подпрограмма 3" sheetId="8" r:id="rId3"/>
    <sheet name="Подпрограмма 4" sheetId="9" r:id="rId4"/>
    <sheet name="Подпрограмма 5" sheetId="5" r:id="rId5"/>
    <sheet name="Подпрограмма 6" sheetId="11" r:id="rId6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_xlnm.Print_Titles" localSheetId="0">'Подпрограмма 1'!$3:$3</definedName>
    <definedName name="_xlnm.Print_Titles" localSheetId="1">'Подпрограмма 2'!$3:$5</definedName>
    <definedName name="_xlnm.Print_Titles" localSheetId="2">'Подпрограмма 3'!$3:$4</definedName>
    <definedName name="_xlnm.Print_Titles" localSheetId="3">'Подпрограмма 4'!#REF!</definedName>
    <definedName name="_xlnm.Print_Titles" localSheetId="4">'Подпрограмма 5'!#REF!</definedName>
    <definedName name="_xlnm.Print_Titles" localSheetId="5">'Подпрограмма 6'!#REF!</definedName>
    <definedName name="_xlnm.Print_Area" localSheetId="0">'Подпрограмма 1'!$A$1:$N$22</definedName>
    <definedName name="_xlnm.Print_Area" localSheetId="1">'Подпрограмма 2'!$A$1:$N$12</definedName>
    <definedName name="_xlnm.Print_Area" localSheetId="2">'Подпрограмма 3'!$A$1:$V$8</definedName>
    <definedName name="_xlnm.Print_Area" localSheetId="3">'Подпрограмма 4'!$A$1:$N$9</definedName>
    <definedName name="_xlnm.Print_Area" localSheetId="4">'Подпрограмма 5'!$B$1:$O$10</definedName>
    <definedName name="_xlnm.Print_Area" localSheetId="5">'Подпрограмма 6'!$A$1:$O$57</definedName>
  </definedNames>
  <calcPr calcId="145621"/>
</workbook>
</file>

<file path=xl/calcChain.xml><?xml version="1.0" encoding="utf-8"?>
<calcChain xmlns="http://schemas.openxmlformats.org/spreadsheetml/2006/main">
  <c r="N12" i="4" l="1"/>
  <c r="M12" i="4"/>
  <c r="F12" i="4"/>
  <c r="G12" i="4"/>
  <c r="H12" i="4"/>
  <c r="I12" i="4"/>
  <c r="J12" i="4"/>
  <c r="K12" i="4"/>
  <c r="L12" i="4"/>
  <c r="E12" i="4"/>
  <c r="F10" i="4"/>
  <c r="G10" i="4"/>
  <c r="H10" i="4"/>
  <c r="I10" i="4"/>
  <c r="J10" i="4"/>
  <c r="K10" i="4"/>
  <c r="L10" i="4"/>
  <c r="E10" i="4"/>
  <c r="N6" i="4"/>
  <c r="M6" i="4"/>
  <c r="F6" i="4"/>
  <c r="G6" i="4"/>
  <c r="H6" i="4"/>
  <c r="I6" i="4"/>
  <c r="J6" i="4"/>
  <c r="K6" i="4"/>
  <c r="L6" i="4"/>
  <c r="E6" i="4"/>
  <c r="E8" i="8" l="1"/>
  <c r="M16" i="3" l="1"/>
  <c r="M22" i="3"/>
  <c r="G10" i="5" l="1"/>
  <c r="H10" i="5"/>
  <c r="I10" i="5"/>
  <c r="J10" i="5"/>
  <c r="K10" i="5"/>
  <c r="L10" i="5"/>
  <c r="M10" i="5"/>
  <c r="F10" i="5"/>
  <c r="F9" i="5"/>
  <c r="F9" i="4"/>
  <c r="K7" i="3" l="1"/>
  <c r="I7" i="3"/>
  <c r="G7" i="3"/>
  <c r="N18" i="3"/>
  <c r="M18" i="3"/>
  <c r="K18" i="3"/>
  <c r="I18" i="3"/>
  <c r="G18" i="3"/>
  <c r="J14" i="3"/>
  <c r="H14" i="3"/>
  <c r="F17" i="3"/>
  <c r="H17" i="3"/>
  <c r="J17" i="3"/>
  <c r="E17" i="3"/>
  <c r="E18" i="3"/>
  <c r="H8" i="5"/>
  <c r="I8" i="5"/>
  <c r="H6" i="5"/>
  <c r="L6" i="5"/>
  <c r="J6" i="5"/>
  <c r="F9" i="9"/>
  <c r="G9" i="9"/>
  <c r="H9" i="9"/>
  <c r="J9" i="9"/>
  <c r="L9" i="9"/>
  <c r="K8" i="9"/>
  <c r="I8" i="9"/>
  <c r="G8" i="9"/>
  <c r="K7" i="9"/>
  <c r="K9" i="9" s="1"/>
  <c r="I7" i="9"/>
  <c r="I9" i="9" s="1"/>
  <c r="G7" i="9"/>
  <c r="H6" i="9"/>
  <c r="F8" i="8" l="1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I7" i="8"/>
  <c r="L21" i="3" l="1"/>
  <c r="L17" i="3"/>
  <c r="L20" i="3"/>
  <c r="L45" i="11" l="1"/>
  <c r="J45" i="11"/>
  <c r="H45" i="11"/>
  <c r="F45" i="11"/>
  <c r="O45" i="11" l="1"/>
  <c r="N45" i="11"/>
  <c r="L32" i="11" l="1"/>
  <c r="J32" i="11"/>
  <c r="H32" i="11"/>
  <c r="F32" i="11"/>
  <c r="L26" i="11"/>
  <c r="J26" i="11"/>
  <c r="H26" i="11"/>
  <c r="F26" i="11"/>
  <c r="L12" i="11"/>
  <c r="J12" i="11"/>
  <c r="H12" i="11"/>
  <c r="F12" i="11"/>
  <c r="K16" i="3"/>
  <c r="I16" i="3"/>
  <c r="G16" i="3"/>
  <c r="N26" i="11" l="1"/>
  <c r="O26" i="11"/>
  <c r="N32" i="11"/>
  <c r="O32" i="11"/>
  <c r="N12" i="11"/>
  <c r="O12" i="11"/>
  <c r="I6" i="8" l="1"/>
  <c r="M6" i="8"/>
  <c r="N52" i="11" l="1"/>
  <c r="G31" i="11" l="1"/>
  <c r="E11" i="4"/>
  <c r="I8" i="3" l="1"/>
  <c r="H6" i="3" l="1"/>
  <c r="J6" i="3"/>
  <c r="L6" i="3"/>
  <c r="F9" i="3"/>
  <c r="H9" i="3"/>
  <c r="J9" i="3"/>
  <c r="L9" i="3"/>
  <c r="F13" i="3"/>
  <c r="H13" i="3"/>
  <c r="J13" i="3"/>
  <c r="L13" i="3"/>
  <c r="J22" i="3" l="1"/>
  <c r="H22" i="3"/>
  <c r="E7" i="4" l="1"/>
  <c r="K21" i="3"/>
  <c r="I21" i="3"/>
  <c r="G21" i="3"/>
  <c r="E21" i="3"/>
  <c r="N8" i="5" l="1"/>
  <c r="O8" i="5"/>
  <c r="N21" i="3"/>
  <c r="M21" i="3"/>
  <c r="V7" i="8" l="1"/>
  <c r="U7" i="8"/>
  <c r="J10" i="11"/>
  <c r="F5" i="11"/>
  <c r="E10" i="3"/>
  <c r="E11" i="3"/>
  <c r="E12" i="3"/>
  <c r="E14" i="3"/>
  <c r="E15" i="3"/>
  <c r="E16" i="3"/>
  <c r="E19" i="3"/>
  <c r="E20" i="3"/>
  <c r="G8" i="3"/>
  <c r="G9" i="3"/>
  <c r="G14" i="3"/>
  <c r="G19" i="3"/>
  <c r="G17" i="3" s="1"/>
  <c r="G20" i="3"/>
  <c r="G13" i="3" l="1"/>
  <c r="G6" i="3"/>
  <c r="E13" i="3"/>
  <c r="E9" i="3"/>
  <c r="C7" i="1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N7" i="11" s="1"/>
  <c r="O7" i="11" s="1"/>
  <c r="L10" i="11"/>
  <c r="L11" i="11"/>
  <c r="L13" i="11"/>
  <c r="L15" i="11"/>
  <c r="L16" i="11"/>
  <c r="L17" i="11"/>
  <c r="L18" i="11"/>
  <c r="L19" i="11"/>
  <c r="L20" i="11"/>
  <c r="L21" i="11"/>
  <c r="L22" i="11"/>
  <c r="L23" i="11"/>
  <c r="L24" i="11"/>
  <c r="L25" i="11"/>
  <c r="L27" i="11"/>
  <c r="L30" i="11"/>
  <c r="L31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6" i="11"/>
  <c r="L49" i="11"/>
  <c r="L50" i="11"/>
  <c r="L51" i="11"/>
  <c r="L52" i="11"/>
  <c r="L53" i="11"/>
  <c r="L54" i="11"/>
  <c r="L55" i="11"/>
  <c r="L56" i="11"/>
  <c r="J11" i="11"/>
  <c r="J13" i="11"/>
  <c r="J15" i="11"/>
  <c r="J16" i="11"/>
  <c r="J17" i="11"/>
  <c r="J18" i="11"/>
  <c r="J19" i="11"/>
  <c r="J20" i="11"/>
  <c r="J21" i="11"/>
  <c r="J22" i="11"/>
  <c r="J23" i="11"/>
  <c r="J24" i="11"/>
  <c r="J25" i="11"/>
  <c r="J27" i="11"/>
  <c r="J30" i="11"/>
  <c r="J31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6" i="11"/>
  <c r="J49" i="11"/>
  <c r="J50" i="11"/>
  <c r="J51" i="11"/>
  <c r="J52" i="11"/>
  <c r="J53" i="11"/>
  <c r="J54" i="11"/>
  <c r="J55" i="11"/>
  <c r="J56" i="11"/>
  <c r="H10" i="11"/>
  <c r="N10" i="11" s="1"/>
  <c r="H11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7" i="11"/>
  <c r="H30" i="11"/>
  <c r="H31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6" i="11"/>
  <c r="H49" i="11"/>
  <c r="H50" i="11"/>
  <c r="H51" i="11"/>
  <c r="H52" i="11"/>
  <c r="H53" i="11"/>
  <c r="H54" i="11"/>
  <c r="H55" i="11"/>
  <c r="H56" i="11"/>
  <c r="F10" i="11"/>
  <c r="F11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7" i="11"/>
  <c r="F30" i="11"/>
  <c r="F31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6" i="11"/>
  <c r="F49" i="11"/>
  <c r="F50" i="11"/>
  <c r="F51" i="11"/>
  <c r="F52" i="11"/>
  <c r="F53" i="11"/>
  <c r="F54" i="11"/>
  <c r="F55" i="11"/>
  <c r="F56" i="11"/>
  <c r="M47" i="11"/>
  <c r="L47" i="11" s="1"/>
  <c r="K47" i="11"/>
  <c r="J47" i="11" s="1"/>
  <c r="I47" i="11"/>
  <c r="H47" i="11" s="1"/>
  <c r="G47" i="11"/>
  <c r="F47" i="11" s="1"/>
  <c r="M28" i="11"/>
  <c r="L28" i="11" s="1"/>
  <c r="K28" i="11"/>
  <c r="J28" i="11" s="1"/>
  <c r="I28" i="11"/>
  <c r="H28" i="11" s="1"/>
  <c r="G28" i="11"/>
  <c r="F28" i="11" s="1"/>
  <c r="M8" i="11"/>
  <c r="L8" i="11" s="1"/>
  <c r="K8" i="11"/>
  <c r="J8" i="11" s="1"/>
  <c r="I8" i="11"/>
  <c r="H8" i="11" s="1"/>
  <c r="G8" i="11"/>
  <c r="O37" i="11" l="1"/>
  <c r="N43" i="11"/>
  <c r="N46" i="11"/>
  <c r="O20" i="11"/>
  <c r="N15" i="11"/>
  <c r="N44" i="11"/>
  <c r="N20" i="11"/>
  <c r="N42" i="11"/>
  <c r="N38" i="11"/>
  <c r="N34" i="11"/>
  <c r="N41" i="11"/>
  <c r="N39" i="11"/>
  <c r="O33" i="11"/>
  <c r="N33" i="11"/>
  <c r="O31" i="11"/>
  <c r="N31" i="11"/>
  <c r="O22" i="11"/>
  <c r="N23" i="11"/>
  <c r="N19" i="11"/>
  <c r="N21" i="11"/>
  <c r="O21" i="11"/>
  <c r="O19" i="11"/>
  <c r="O10" i="11"/>
  <c r="O36" i="11"/>
  <c r="O44" i="11"/>
  <c r="O41" i="11"/>
  <c r="O43" i="11"/>
  <c r="O42" i="11"/>
  <c r="O40" i="11"/>
  <c r="N40" i="11"/>
  <c r="O39" i="11"/>
  <c r="O38" i="11"/>
  <c r="N36" i="11"/>
  <c r="N35" i="11"/>
  <c r="O35" i="11"/>
  <c r="O34" i="11"/>
  <c r="N30" i="11"/>
  <c r="O30" i="11"/>
  <c r="O28" i="11"/>
  <c r="N28" i="11"/>
  <c r="O18" i="11"/>
  <c r="O25" i="11"/>
  <c r="O17" i="11"/>
  <c r="N27" i="11"/>
  <c r="N25" i="11"/>
  <c r="N24" i="11"/>
  <c r="O24" i="11"/>
  <c r="O23" i="11"/>
  <c r="N22" i="11"/>
  <c r="N17" i="11"/>
  <c r="O16" i="11"/>
  <c r="N16" i="11"/>
  <c r="O15" i="11"/>
  <c r="O13" i="11"/>
  <c r="N13" i="11"/>
  <c r="N11" i="11"/>
  <c r="O11" i="11"/>
  <c r="N8" i="11"/>
  <c r="O8" i="11"/>
  <c r="O46" i="11"/>
  <c r="O27" i="11"/>
  <c r="N37" i="11"/>
  <c r="N18" i="11"/>
  <c r="I57" i="11"/>
  <c r="G22" i="3"/>
  <c r="M57" i="11"/>
  <c r="G57" i="11"/>
  <c r="F8" i="11"/>
  <c r="F57" i="11" s="1"/>
  <c r="K57" i="11"/>
  <c r="J57" i="11"/>
  <c r="L57" i="11" l="1"/>
  <c r="H57" i="11"/>
  <c r="O57" i="11" l="1"/>
  <c r="N57" i="11"/>
  <c r="F7" i="5" l="1"/>
  <c r="F6" i="5"/>
  <c r="K6" i="9"/>
  <c r="F8" i="5" l="1"/>
  <c r="N6" i="5"/>
  <c r="O6" i="5"/>
  <c r="O10" i="5" l="1"/>
  <c r="N10" i="5"/>
  <c r="I6" i="9" l="1"/>
  <c r="G6" i="9"/>
  <c r="N6" i="9" s="1"/>
  <c r="E7" i="9"/>
  <c r="E8" i="9"/>
  <c r="E6" i="9"/>
  <c r="Q6" i="8"/>
  <c r="E7" i="8"/>
  <c r="E6" i="8"/>
  <c r="K8" i="4"/>
  <c r="I8" i="4"/>
  <c r="G8" i="4"/>
  <c r="E8" i="4"/>
  <c r="E9" i="4"/>
  <c r="N8" i="9" l="1"/>
  <c r="M8" i="9"/>
  <c r="U6" i="8"/>
  <c r="U8" i="8"/>
  <c r="M8" i="4"/>
  <c r="V8" i="8"/>
  <c r="V6" i="8"/>
  <c r="N8" i="4"/>
  <c r="N7" i="9"/>
  <c r="M6" i="9"/>
  <c r="M7" i="9"/>
  <c r="E9" i="9"/>
  <c r="M9" i="9" l="1"/>
  <c r="N9" i="9"/>
  <c r="K9" i="3" l="1"/>
  <c r="I9" i="3"/>
  <c r="K14" i="3"/>
  <c r="I14" i="3"/>
  <c r="K8" i="3"/>
  <c r="K19" i="3"/>
  <c r="K17" i="3" s="1"/>
  <c r="K20" i="3"/>
  <c r="I19" i="3"/>
  <c r="I17" i="3" s="1"/>
  <c r="I20" i="3"/>
  <c r="I6" i="3" l="1"/>
  <c r="N17" i="3"/>
  <c r="K13" i="3"/>
  <c r="I13" i="3"/>
  <c r="N7" i="3"/>
  <c r="K6" i="3"/>
  <c r="N19" i="3"/>
  <c r="N8" i="3"/>
  <c r="M8" i="3"/>
  <c r="N14" i="3"/>
  <c r="M20" i="3"/>
  <c r="N20" i="3"/>
  <c r="M19" i="3"/>
  <c r="M7" i="3"/>
  <c r="M14" i="3"/>
  <c r="E7" i="3"/>
  <c r="K22" i="3" l="1"/>
  <c r="E8" i="3"/>
  <c r="E6" i="3" s="1"/>
  <c r="E22" i="3" s="1"/>
  <c r="F6" i="3"/>
  <c r="F22" i="3" s="1"/>
  <c r="M17" i="3"/>
  <c r="N13" i="3"/>
  <c r="M13" i="3"/>
  <c r="L22" i="3" l="1"/>
  <c r="I22" i="3" l="1"/>
  <c r="N6" i="3"/>
  <c r="M6" i="3"/>
  <c r="N22" i="3" l="1"/>
</calcChain>
</file>

<file path=xl/sharedStrings.xml><?xml version="1.0" encoding="utf-8"?>
<sst xmlns="http://schemas.openxmlformats.org/spreadsheetml/2006/main" count="465" uniqueCount="144">
  <si>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</si>
  <si>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</si>
  <si>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</si>
  <si>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</si>
  <si>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</si>
  <si>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</si>
  <si>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</si>
  <si>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</si>
  <si>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% кассового исполнения средств районного бюджета в отчетном периоде по отношению к графе 9</t>
  </si>
  <si>
    <t>1.1</t>
  </si>
  <si>
    <t>1.2</t>
  </si>
  <si>
    <t>1.3</t>
  </si>
  <si>
    <t>1.4</t>
  </si>
  <si>
    <t>1.5</t>
  </si>
  <si>
    <t>1.7</t>
  </si>
  <si>
    <t>федеральный бюджет</t>
  </si>
  <si>
    <t xml:space="preserve">Наименование мероприятия </t>
  </si>
  <si>
    <t xml:space="preserve">Исполнитель </t>
  </si>
  <si>
    <t>№ пп</t>
  </si>
  <si>
    <t>% фактического исполнения средств районного бюджета в отчетном периоде по отношению к графе 9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</si>
  <si>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</si>
  <si>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</si>
  <si>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</si>
  <si>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</si>
  <si>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</si>
  <si>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</si>
  <si>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</si>
  <si>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</si>
  <si>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</si>
  <si>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</si>
  <si>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</si>
  <si>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</si>
  <si>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</si>
  <si>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</si>
  <si>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</si>
  <si>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</si>
  <si>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</si>
  <si>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МО "Великовисочный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</si>
  <si>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</si>
  <si>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</si>
  <si>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</si>
  <si>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</si>
  <si>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</si>
  <si>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</si>
  <si>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</si>
  <si>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</si>
  <si>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</si>
  <si>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</si>
  <si>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</si>
  <si>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</si>
  <si>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</si>
  <si>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</si>
  <si>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</si>
  <si>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</si>
  <si>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</si>
  <si>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Расходы на выплаты гражданам, которым присвоено звание "Почетный гражданин Заполярного района"</t>
  </si>
  <si>
    <t>1.1.</t>
  </si>
  <si>
    <t>1.2.</t>
  </si>
  <si>
    <t>2</t>
  </si>
  <si>
    <t>2.1.</t>
  </si>
  <si>
    <t>3.1.</t>
  </si>
  <si>
    <t>3.2.</t>
  </si>
  <si>
    <t>4</t>
  </si>
  <si>
    <t>4.2.</t>
  </si>
  <si>
    <t>4.3.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</si>
  <si>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</si>
  <si>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</si>
  <si>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1</t>
  </si>
  <si>
    <t>3</t>
  </si>
  <si>
    <t xml:space="preserve"> Обеспечение деятельности МКУ ЗР "Северное"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</si>
  <si>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</si>
  <si>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</si>
  <si>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</si>
  <si>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</si>
  <si>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</si>
  <si>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</si>
  <si>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</si>
  <si>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</si>
  <si>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</si>
  <si>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</si>
  <si>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бюджет МО</t>
  </si>
  <si>
    <t>в том числе:</t>
  </si>
  <si>
    <t>МО "Андегский сельсовет" НАО</t>
  </si>
  <si>
    <t>МО "Колгуевский сельсовет" НАО</t>
  </si>
  <si>
    <t>МО "Поселок Амдерма" НАО</t>
  </si>
  <si>
    <t>МО "Приморско-Куйский сельсовет" НАО</t>
  </si>
  <si>
    <t>МО "Тельвисочный сельсовет" НАО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</si>
  <si>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</si>
  <si>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</si>
  <si>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</si>
  <si>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</si>
  <si>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3.3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</si>
  <si>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</si>
  <si>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</si>
  <si>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</si>
  <si>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</si>
  <si>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</si>
  <si>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</si>
  <si>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</si>
  <si>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</si>
  <si>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</si>
  <si>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</si>
  <si>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</si>
  <si>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>3.6</t>
  </si>
  <si>
    <t>3.7</t>
  </si>
  <si>
    <t>-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</si>
  <si>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</si>
  <si>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</si>
  <si>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</si>
  <si>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</si>
  <si>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Оценка недвижимости, признание прав и регулирование отноршений по муниципальной собственности</t>
  </si>
  <si>
    <t>Ремонт инженерных сетей в здании Администрации МО "Поселок Амдерма" НАО"</t>
  </si>
  <si>
    <t>Отчет об использовании денежных средств в рамках исполнения мероприятий подпрограммы 2 "Управление муниципальным имуществом"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</si>
  <si>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</si>
  <si>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</si>
  <si>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</si>
  <si>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на содержание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</si>
  <si>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по состоянию на 01 апреля 2018 года (с начала года нарастающим итогом)</t>
  </si>
  <si>
    <t>по состоянию на 01 апреля 2018  года (с начала года нарастающим итогом)</t>
  </si>
  <si>
    <t>План на 2018 год</t>
  </si>
  <si>
    <t>План на 01.04.2018</t>
  </si>
  <si>
    <t>Раздел 1. Расходы на оплату коммунальных услуг и обеспечение твердым топливом</t>
  </si>
  <si>
    <t>МО "Канинский сельсовет" НАО</t>
  </si>
  <si>
    <t>1.17</t>
  </si>
  <si>
    <t>1.18</t>
  </si>
  <si>
    <t>МО "Городское поселение "Рабочий поселок Искателей"</t>
  </si>
  <si>
    <t>2.16</t>
  </si>
  <si>
    <t>2.17</t>
  </si>
  <si>
    <t xml:space="preserve">МО "Городское поселение "Рабочий поселок Искателей" </t>
  </si>
  <si>
    <t>3.4</t>
  </si>
  <si>
    <t>3.5</t>
  </si>
  <si>
    <t>3.8</t>
  </si>
  <si>
    <t>Расходы на выплату пенсий за выслугу лет лицам, замещавшим выборные должности и должности муниципальной службы</t>
  </si>
  <si>
    <t>4.1.</t>
  </si>
  <si>
    <t>Расходы на выплату пенсий за выслугу лет лицам, замещавшим выборные должности местного самоуправления</t>
  </si>
  <si>
    <t>Конструкция въездного знака Заполярного района для установки на территории Заполярного района Ненецкого автономного округа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</si>
  <si>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</si>
  <si>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</si>
  <si>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</si>
  <si>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</si>
  <si>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</si>
  <si>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Раздел 1. Управление муниципальной собственностью</t>
  </si>
  <si>
    <t>1.3.</t>
  </si>
  <si>
    <t>Раздел 2. Содержание муниципального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</si>
</sst>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0.0"/>
    <numFmt numFmtId="168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165" fontId="7" fillId="0" borderId="7" xfId="0" applyNumberFormat="1" applyFont="1" applyFill="1" applyBorder="1" applyAlignment="1">
      <alignment horizontal="right" vertical="center" wrapText="1"/>
    </xf>
    <xf numFmtId="165" fontId="7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7" fillId="0" borderId="6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left" vertical="center" wrapText="1"/>
    </xf>
    <xf numFmtId="168" fontId="7" fillId="0" borderId="3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165" fontId="8" fillId="0" borderId="9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166" fontId="7" fillId="0" borderId="6" xfId="0" applyNumberFormat="1" applyFont="1" applyFill="1" applyBorder="1" applyAlignment="1">
      <alignment horizontal="center" vertical="center"/>
    </xf>
    <xf numFmtId="168" fontId="7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2"/>
  <sheetViews>
    <sheetView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C10" sqref="C10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6" style="1" customWidth="1"/>
    <col min="12" max="12" width="14.85546875" style="1" customWidth="1"/>
    <col min="13" max="13" width="23.5703125" style="1" customWidth="1"/>
    <col min="14" max="14" width="26.140625" style="1" customWidth="1"/>
    <col min="15" max="16384" width="9.140625" style="1"/>
  </cols>
  <sheetData>
    <row r="1" spans="1:14" ht="51" customHeight="1" x14ac:dyDescent="0.25">
      <c r="A1" s="65" t="s">
        <v>140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18.75" customHeight="1" x14ac:dyDescent="0.25">
      <c r="A2" s="65" t="s">
        <v>117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s="2" customFormat="1" ht="24" customHeight="1" x14ac:dyDescent="0.25">
      <c r="A3" s="66" t="s">
        <v>18</v>
      </c>
      <c r="B3" s="66" t="s">
        <v>16</v>
      </c>
      <c r="C3" s="66" t="s">
        <v>3</v>
      </c>
      <c r="D3" s="66" t="s">
        <v>17</v>
      </c>
      <c r="E3" s="66" t="s">
        <v>119</v>
      </c>
      <c r="F3" s="66"/>
      <c r="G3" s="66" t="s">
        <v>120</v>
      </c>
      <c r="H3" s="66"/>
      <c r="I3" s="66" t="s">
        <v>4</v>
      </c>
      <c r="J3" s="66"/>
      <c r="K3" s="66" t="s">
        <v>5</v>
      </c>
      <c r="L3" s="66"/>
      <c r="M3" s="66" t="s">
        <v>138</v>
      </c>
      <c r="N3" s="66" t="s">
        <v>139</v>
      </c>
    </row>
    <row r="4" spans="1:14" s="2" customFormat="1" ht="99" customHeight="1" x14ac:dyDescent="0.25">
      <c r="A4" s="66"/>
      <c r="B4" s="66"/>
      <c r="C4" s="66"/>
      <c r="D4" s="66"/>
      <c r="E4" s="60" t="s">
        <v>0</v>
      </c>
      <c r="F4" s="60" t="s">
        <v>7</v>
      </c>
      <c r="G4" s="60" t="s">
        <v>0</v>
      </c>
      <c r="H4" s="60" t="s">
        <v>7</v>
      </c>
      <c r="I4" s="60" t="s">
        <v>0</v>
      </c>
      <c r="J4" s="60" t="s">
        <v>7</v>
      </c>
      <c r="K4" s="60" t="s">
        <v>0</v>
      </c>
      <c r="L4" s="60" t="s">
        <v>7</v>
      </c>
      <c r="M4" s="66"/>
      <c r="N4" s="66"/>
    </row>
    <row r="5" spans="1:14" s="2" customFormat="1" ht="22.5" customHeight="1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9</v>
      </c>
      <c r="J5" s="34">
        <v>10</v>
      </c>
      <c r="K5" s="34">
        <v>11</v>
      </c>
      <c r="L5" s="34">
        <v>12</v>
      </c>
      <c r="M5" s="34">
        <v>13</v>
      </c>
      <c r="N5" s="34">
        <v>14</v>
      </c>
    </row>
    <row r="6" spans="1:14" s="2" customFormat="1" ht="18.75" customHeight="1" x14ac:dyDescent="0.25">
      <c r="A6" s="34">
        <v>1</v>
      </c>
      <c r="B6" s="64" t="s">
        <v>50</v>
      </c>
      <c r="C6" s="64"/>
      <c r="D6" s="64"/>
      <c r="E6" s="3">
        <f t="shared" ref="E6:L6" si="0">SUM(E7:E8)</f>
        <v>73967.8</v>
      </c>
      <c r="F6" s="3">
        <f t="shared" si="0"/>
        <v>73967.8</v>
      </c>
      <c r="G6" s="3">
        <f t="shared" si="0"/>
        <v>14469.2</v>
      </c>
      <c r="H6" s="3">
        <f t="shared" si="0"/>
        <v>14469.2</v>
      </c>
      <c r="I6" s="3">
        <f t="shared" si="0"/>
        <v>13597.400000000001</v>
      </c>
      <c r="J6" s="3">
        <f t="shared" si="0"/>
        <v>13597.400000000001</v>
      </c>
      <c r="K6" s="3">
        <f t="shared" si="0"/>
        <v>13597.400000000001</v>
      </c>
      <c r="L6" s="3">
        <f t="shared" si="0"/>
        <v>13597.400000000001</v>
      </c>
      <c r="M6" s="10">
        <f t="shared" ref="M6:M8" si="1">I6/G6</f>
        <v>0.93974787825173478</v>
      </c>
      <c r="N6" s="10">
        <f t="shared" ref="N6:N8" si="2">K6/G6</f>
        <v>0.93974787825173478</v>
      </c>
    </row>
    <row r="7" spans="1:14" s="2" customFormat="1" ht="58.5" customHeight="1" x14ac:dyDescent="0.25">
      <c r="A7" s="5" t="s">
        <v>56</v>
      </c>
      <c r="B7" s="9" t="s">
        <v>48</v>
      </c>
      <c r="C7" s="11" t="s">
        <v>48</v>
      </c>
      <c r="D7" s="11" t="s">
        <v>48</v>
      </c>
      <c r="E7" s="30">
        <f>F7</f>
        <v>60077.3</v>
      </c>
      <c r="F7" s="31">
        <v>60077.3</v>
      </c>
      <c r="G7" s="32">
        <f>H7</f>
        <v>12171.7</v>
      </c>
      <c r="H7" s="32">
        <v>12171.7</v>
      </c>
      <c r="I7" s="32">
        <f>J7</f>
        <v>11300.1</v>
      </c>
      <c r="J7" s="32">
        <v>11300.1</v>
      </c>
      <c r="K7" s="32">
        <f>L7</f>
        <v>11300.1</v>
      </c>
      <c r="L7" s="32">
        <v>11300.1</v>
      </c>
      <c r="M7" s="12">
        <f t="shared" si="1"/>
        <v>0.92839126826983898</v>
      </c>
      <c r="N7" s="12">
        <f t="shared" si="2"/>
        <v>0.92839126826983898</v>
      </c>
    </row>
    <row r="8" spans="1:14" s="2" customFormat="1" ht="64.5" customHeight="1" x14ac:dyDescent="0.25">
      <c r="A8" s="5" t="s">
        <v>57</v>
      </c>
      <c r="B8" s="9" t="s">
        <v>49</v>
      </c>
      <c r="C8" s="11" t="s">
        <v>49</v>
      </c>
      <c r="D8" s="11" t="s">
        <v>49</v>
      </c>
      <c r="E8" s="30">
        <f t="shared" ref="E8" si="3">F8</f>
        <v>13890.5</v>
      </c>
      <c r="F8" s="31">
        <v>13890.5</v>
      </c>
      <c r="G8" s="32">
        <f t="shared" ref="G8" si="4">H8</f>
        <v>2297.5</v>
      </c>
      <c r="H8" s="32">
        <v>2297.5</v>
      </c>
      <c r="I8" s="32">
        <f>J8</f>
        <v>2297.3000000000002</v>
      </c>
      <c r="J8" s="32">
        <v>2297.3000000000002</v>
      </c>
      <c r="K8" s="32">
        <f t="shared" ref="K8" si="5">L8</f>
        <v>2297.3000000000002</v>
      </c>
      <c r="L8" s="32">
        <v>2297.3000000000002</v>
      </c>
      <c r="M8" s="12">
        <f t="shared" si="1"/>
        <v>0.99991294885745385</v>
      </c>
      <c r="N8" s="12">
        <f t="shared" si="2"/>
        <v>0.99991294885745385</v>
      </c>
    </row>
    <row r="9" spans="1:14" s="2" customFormat="1" ht="18" customHeight="1" x14ac:dyDescent="0.25">
      <c r="A9" s="8" t="s">
        <v>58</v>
      </c>
      <c r="B9" s="64" t="s">
        <v>51</v>
      </c>
      <c r="C9" s="64"/>
      <c r="D9" s="64"/>
      <c r="E9" s="3">
        <f t="shared" ref="E9:L9" si="6">SUM(E10:E12)</f>
        <v>240.70000000000002</v>
      </c>
      <c r="F9" s="3">
        <f t="shared" si="6"/>
        <v>240.70000000000002</v>
      </c>
      <c r="G9" s="3">
        <f t="shared" si="6"/>
        <v>0</v>
      </c>
      <c r="H9" s="3">
        <f t="shared" si="6"/>
        <v>0</v>
      </c>
      <c r="I9" s="3">
        <f t="shared" si="6"/>
        <v>0</v>
      </c>
      <c r="J9" s="3">
        <f t="shared" si="6"/>
        <v>0</v>
      </c>
      <c r="K9" s="3">
        <f t="shared" si="6"/>
        <v>0</v>
      </c>
      <c r="L9" s="3">
        <f t="shared" si="6"/>
        <v>0</v>
      </c>
      <c r="M9" s="10">
        <v>0</v>
      </c>
      <c r="N9" s="10">
        <v>0</v>
      </c>
    </row>
    <row r="10" spans="1:14" s="2" customFormat="1" ht="61.5" customHeight="1" x14ac:dyDescent="0.25">
      <c r="A10" s="5" t="s">
        <v>59</v>
      </c>
      <c r="B10" s="9" t="s">
        <v>48</v>
      </c>
      <c r="C10" s="11" t="s">
        <v>48</v>
      </c>
      <c r="D10" s="11" t="s">
        <v>48</v>
      </c>
      <c r="E10" s="30">
        <f>F10</f>
        <v>128.80000000000001</v>
      </c>
      <c r="F10" s="31">
        <v>128.80000000000001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12">
        <v>0</v>
      </c>
      <c r="N10" s="12">
        <v>0</v>
      </c>
    </row>
    <row r="11" spans="1:14" s="2" customFormat="1" ht="59.25" customHeight="1" x14ac:dyDescent="0.25">
      <c r="A11" s="5" t="s">
        <v>29</v>
      </c>
      <c r="B11" s="9" t="s">
        <v>49</v>
      </c>
      <c r="C11" s="11" t="s">
        <v>49</v>
      </c>
      <c r="D11" s="11" t="s">
        <v>49</v>
      </c>
      <c r="E11" s="30">
        <f t="shared" ref="E11:E12" si="7">F11</f>
        <v>41</v>
      </c>
      <c r="F11" s="31">
        <v>41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12">
        <v>0</v>
      </c>
      <c r="N11" s="12">
        <v>0</v>
      </c>
    </row>
    <row r="12" spans="1:14" s="2" customFormat="1" ht="81.75" customHeight="1" x14ac:dyDescent="0.25">
      <c r="A12" s="5" t="s">
        <v>136</v>
      </c>
      <c r="B12" s="9" t="s">
        <v>52</v>
      </c>
      <c r="C12" s="25" t="s">
        <v>52</v>
      </c>
      <c r="D12" s="25" t="s">
        <v>52</v>
      </c>
      <c r="E12" s="30">
        <f t="shared" si="7"/>
        <v>70.900000000000006</v>
      </c>
      <c r="F12" s="31">
        <v>70.900000000000006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12">
        <v>0</v>
      </c>
      <c r="N12" s="12">
        <v>0</v>
      </c>
    </row>
    <row r="13" spans="1:14" s="2" customFormat="1" ht="82.5" customHeight="1" x14ac:dyDescent="0.25">
      <c r="A13" s="34">
        <v>3</v>
      </c>
      <c r="B13" s="64" t="s">
        <v>53</v>
      </c>
      <c r="C13" s="64"/>
      <c r="D13" s="64"/>
      <c r="E13" s="3">
        <f t="shared" ref="E13:L13" si="8">SUM(E14:E16)</f>
        <v>1919.9</v>
      </c>
      <c r="F13" s="3">
        <f t="shared" si="8"/>
        <v>1919.9</v>
      </c>
      <c r="G13" s="3">
        <f t="shared" si="8"/>
        <v>219.2</v>
      </c>
      <c r="H13" s="3">
        <f t="shared" si="8"/>
        <v>219.2</v>
      </c>
      <c r="I13" s="3">
        <f t="shared" si="8"/>
        <v>212.4</v>
      </c>
      <c r="J13" s="3">
        <f t="shared" si="8"/>
        <v>212.4</v>
      </c>
      <c r="K13" s="3">
        <f t="shared" si="8"/>
        <v>212.4</v>
      </c>
      <c r="L13" s="3">
        <f t="shared" si="8"/>
        <v>212.4</v>
      </c>
      <c r="M13" s="10">
        <f t="shared" ref="M13:M16" si="9">I13/G13</f>
        <v>0.96897810218978109</v>
      </c>
      <c r="N13" s="10">
        <f t="shared" ref="N13:N14" si="10">K13/G13</f>
        <v>0.96897810218978109</v>
      </c>
    </row>
    <row r="14" spans="1:14" s="2" customFormat="1" ht="54.75" customHeight="1" x14ac:dyDescent="0.25">
      <c r="A14" s="13" t="s">
        <v>60</v>
      </c>
      <c r="B14" s="9" t="s">
        <v>48</v>
      </c>
      <c r="C14" s="11" t="s">
        <v>48</v>
      </c>
      <c r="D14" s="11" t="s">
        <v>48</v>
      </c>
      <c r="E14" s="32">
        <f>F14</f>
        <v>968.1</v>
      </c>
      <c r="F14" s="31">
        <v>968.1</v>
      </c>
      <c r="G14" s="32">
        <f>H14</f>
        <v>151.19999999999999</v>
      </c>
      <c r="H14" s="32">
        <f>32.8+118.4</f>
        <v>151.19999999999999</v>
      </c>
      <c r="I14" s="32">
        <f>J14</f>
        <v>144.4</v>
      </c>
      <c r="J14" s="32">
        <f>26+118.4</f>
        <v>144.4</v>
      </c>
      <c r="K14" s="32">
        <f>L14</f>
        <v>144.4</v>
      </c>
      <c r="L14" s="32">
        <v>144.4</v>
      </c>
      <c r="M14" s="12">
        <f t="shared" si="9"/>
        <v>0.95502645502645511</v>
      </c>
      <c r="N14" s="12">
        <f t="shared" si="10"/>
        <v>0.95502645502645511</v>
      </c>
    </row>
    <row r="15" spans="1:14" s="2" customFormat="1" ht="58.5" customHeight="1" x14ac:dyDescent="0.25">
      <c r="A15" s="13" t="s">
        <v>61</v>
      </c>
      <c r="B15" s="9" t="s">
        <v>49</v>
      </c>
      <c r="C15" s="11" t="s">
        <v>49</v>
      </c>
      <c r="D15" s="11" t="s">
        <v>49</v>
      </c>
      <c r="E15" s="32">
        <f t="shared" ref="E15:E16" si="11">F15</f>
        <v>249.1</v>
      </c>
      <c r="F15" s="31">
        <v>249.1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12">
        <v>0</v>
      </c>
      <c r="N15" s="12">
        <v>0</v>
      </c>
    </row>
    <row r="16" spans="1:14" s="2" customFormat="1" ht="47.25" customHeight="1" x14ac:dyDescent="0.25">
      <c r="A16" s="13" t="s">
        <v>137</v>
      </c>
      <c r="B16" s="9" t="s">
        <v>52</v>
      </c>
      <c r="C16" s="25" t="s">
        <v>52</v>
      </c>
      <c r="D16" s="25" t="s">
        <v>52</v>
      </c>
      <c r="E16" s="32">
        <f t="shared" si="11"/>
        <v>702.7</v>
      </c>
      <c r="F16" s="31">
        <v>702.7</v>
      </c>
      <c r="G16" s="32">
        <f>H16</f>
        <v>68</v>
      </c>
      <c r="H16" s="32">
        <v>68</v>
      </c>
      <c r="I16" s="32">
        <f>J16</f>
        <v>68</v>
      </c>
      <c r="J16" s="32">
        <v>68</v>
      </c>
      <c r="K16" s="32">
        <f>L16</f>
        <v>68</v>
      </c>
      <c r="L16" s="32">
        <v>68</v>
      </c>
      <c r="M16" s="12">
        <f t="shared" si="9"/>
        <v>1</v>
      </c>
      <c r="N16" s="12">
        <v>0</v>
      </c>
    </row>
    <row r="17" spans="1:14" s="2" customFormat="1" ht="18" customHeight="1" x14ac:dyDescent="0.25">
      <c r="A17" s="8" t="s">
        <v>62</v>
      </c>
      <c r="B17" s="64" t="s">
        <v>54</v>
      </c>
      <c r="C17" s="64"/>
      <c r="D17" s="64"/>
      <c r="E17" s="39">
        <f>SUM(E18:E21)</f>
        <v>14023.600000000002</v>
      </c>
      <c r="F17" s="39">
        <f t="shared" ref="F17:L17" si="12">SUM(F18:F21)</f>
        <v>14023.600000000002</v>
      </c>
      <c r="G17" s="39">
        <f t="shared" si="12"/>
        <v>2716.3</v>
      </c>
      <c r="H17" s="39">
        <f t="shared" si="12"/>
        <v>2716.3</v>
      </c>
      <c r="I17" s="39">
        <f t="shared" si="12"/>
        <v>2716.03035</v>
      </c>
      <c r="J17" s="39">
        <f t="shared" si="12"/>
        <v>2716.03035</v>
      </c>
      <c r="K17" s="39">
        <f t="shared" si="12"/>
        <v>2716.03035</v>
      </c>
      <c r="L17" s="39">
        <f t="shared" si="12"/>
        <v>2716.03035</v>
      </c>
      <c r="M17" s="10">
        <f t="shared" ref="M17:M21" si="13">I17/G17</f>
        <v>0.99990072893273929</v>
      </c>
      <c r="N17" s="10">
        <f t="shared" ref="N17:N22" si="14">K17/G17</f>
        <v>0.99990072893273929</v>
      </c>
    </row>
    <row r="18" spans="1:14" s="2" customFormat="1" ht="49.5" x14ac:dyDescent="0.25">
      <c r="A18" s="5" t="s">
        <v>133</v>
      </c>
      <c r="B18" s="9" t="s">
        <v>134</v>
      </c>
      <c r="C18" s="11" t="s">
        <v>48</v>
      </c>
      <c r="D18" s="11" t="s">
        <v>48</v>
      </c>
      <c r="E18" s="31">
        <f>F18</f>
        <v>2069.8000000000002</v>
      </c>
      <c r="F18" s="31">
        <v>2069.8000000000002</v>
      </c>
      <c r="G18" s="31">
        <f>H18</f>
        <v>345</v>
      </c>
      <c r="H18" s="31">
        <v>345</v>
      </c>
      <c r="I18" s="31">
        <f>J18</f>
        <v>344.95600000000002</v>
      </c>
      <c r="J18" s="31">
        <v>344.95600000000002</v>
      </c>
      <c r="K18" s="31">
        <f>L18</f>
        <v>344.95600000000002</v>
      </c>
      <c r="L18" s="31">
        <v>344.95600000000002</v>
      </c>
      <c r="M18" s="12">
        <f t="shared" ref="M18" si="15">I18/G18</f>
        <v>0.999872463768116</v>
      </c>
      <c r="N18" s="12">
        <f t="shared" ref="N18" si="16">K18/G18</f>
        <v>0.999872463768116</v>
      </c>
    </row>
    <row r="19" spans="1:14" s="2" customFormat="1" ht="62.25" customHeight="1" x14ac:dyDescent="0.25">
      <c r="A19" s="5" t="s">
        <v>63</v>
      </c>
      <c r="B19" s="9" t="s">
        <v>132</v>
      </c>
      <c r="C19" s="11" t="s">
        <v>48</v>
      </c>
      <c r="D19" s="11" t="s">
        <v>48</v>
      </c>
      <c r="E19" s="32">
        <f t="shared" ref="E19:E21" si="17">F19</f>
        <v>10333.1</v>
      </c>
      <c r="F19" s="31">
        <v>10333.1</v>
      </c>
      <c r="G19" s="32">
        <f t="shared" ref="G19:G21" si="18">H19</f>
        <v>1722.2</v>
      </c>
      <c r="H19" s="32">
        <v>1722.2</v>
      </c>
      <c r="I19" s="32">
        <f t="shared" ref="I19:I21" si="19">J19</f>
        <v>1722.171</v>
      </c>
      <c r="J19" s="32">
        <v>1722.171</v>
      </c>
      <c r="K19" s="32">
        <f t="shared" ref="K19:K21" si="20">L19</f>
        <v>1722.171</v>
      </c>
      <c r="L19" s="32">
        <v>1722.171</v>
      </c>
      <c r="M19" s="12">
        <f t="shared" si="13"/>
        <v>0.99998316107304608</v>
      </c>
      <c r="N19" s="12">
        <f t="shared" si="14"/>
        <v>0.99998316107304608</v>
      </c>
    </row>
    <row r="20" spans="1:14" s="2" customFormat="1" ht="62.25" customHeight="1" x14ac:dyDescent="0.25">
      <c r="A20" s="5" t="s">
        <v>64</v>
      </c>
      <c r="B20" s="9" t="s">
        <v>55</v>
      </c>
      <c r="C20" s="11" t="s">
        <v>48</v>
      </c>
      <c r="D20" s="11" t="s">
        <v>48</v>
      </c>
      <c r="E20" s="32">
        <f t="shared" si="17"/>
        <v>804.6</v>
      </c>
      <c r="F20" s="31">
        <v>804.6</v>
      </c>
      <c r="G20" s="32">
        <f t="shared" si="18"/>
        <v>200.8</v>
      </c>
      <c r="H20" s="32">
        <v>200.8</v>
      </c>
      <c r="I20" s="32">
        <f t="shared" si="19"/>
        <v>200.63735</v>
      </c>
      <c r="J20" s="32">
        <v>200.63735</v>
      </c>
      <c r="K20" s="32">
        <f t="shared" si="20"/>
        <v>200.63735</v>
      </c>
      <c r="L20" s="32">
        <f>J20</f>
        <v>200.63735</v>
      </c>
      <c r="M20" s="12">
        <f t="shared" si="13"/>
        <v>0.99918999003984055</v>
      </c>
      <c r="N20" s="12">
        <f t="shared" si="14"/>
        <v>0.99918999003984055</v>
      </c>
    </row>
    <row r="21" spans="1:14" s="2" customFormat="1" ht="109.5" customHeight="1" x14ac:dyDescent="0.25">
      <c r="A21" s="5" t="s">
        <v>109</v>
      </c>
      <c r="B21" s="2" t="s">
        <v>108</v>
      </c>
      <c r="C21" s="11" t="s">
        <v>48</v>
      </c>
      <c r="D21" s="11" t="s">
        <v>48</v>
      </c>
      <c r="E21" s="32">
        <f t="shared" si="17"/>
        <v>816.1</v>
      </c>
      <c r="F21" s="31">
        <v>816.1</v>
      </c>
      <c r="G21" s="32">
        <f t="shared" si="18"/>
        <v>448.3</v>
      </c>
      <c r="H21" s="32">
        <v>448.3</v>
      </c>
      <c r="I21" s="32">
        <f t="shared" si="19"/>
        <v>448.26600000000002</v>
      </c>
      <c r="J21" s="32">
        <v>448.26600000000002</v>
      </c>
      <c r="K21" s="32">
        <f t="shared" si="20"/>
        <v>448.26600000000002</v>
      </c>
      <c r="L21" s="32">
        <f>J21</f>
        <v>448.26600000000002</v>
      </c>
      <c r="M21" s="12">
        <f t="shared" si="13"/>
        <v>0.99992415792995759</v>
      </c>
      <c r="N21" s="12">
        <f t="shared" si="14"/>
        <v>0.99992415792995759</v>
      </c>
    </row>
    <row r="22" spans="1:14" s="2" customFormat="1" x14ac:dyDescent="0.25">
      <c r="A22" s="13"/>
      <c r="B22" s="6" t="s">
        <v>1</v>
      </c>
      <c r="C22" s="6"/>
      <c r="D22" s="4"/>
      <c r="E22" s="3">
        <f t="shared" ref="E22:L22" si="21">E6+E9+E13+E17</f>
        <v>90152</v>
      </c>
      <c r="F22" s="3">
        <f t="shared" si="21"/>
        <v>90152</v>
      </c>
      <c r="G22" s="3">
        <f t="shared" si="21"/>
        <v>17404.7</v>
      </c>
      <c r="H22" s="3">
        <f t="shared" si="21"/>
        <v>17404.7</v>
      </c>
      <c r="I22" s="3">
        <f t="shared" si="21"/>
        <v>16525.83035</v>
      </c>
      <c r="J22" s="3">
        <f t="shared" si="21"/>
        <v>16525.83035</v>
      </c>
      <c r="K22" s="3">
        <f t="shared" si="21"/>
        <v>16525.83035</v>
      </c>
      <c r="L22" s="3">
        <f t="shared" si="21"/>
        <v>16525.83035</v>
      </c>
      <c r="M22" s="10">
        <f>I22/G22</f>
        <v>0.94950388975391697</v>
      </c>
      <c r="N22" s="10">
        <f t="shared" si="14"/>
        <v>0.94950388975391697</v>
      </c>
    </row>
  </sheetData>
  <mergeCells count="16">
    <mergeCell ref="B13:D13"/>
    <mergeCell ref="B9:D9"/>
    <mergeCell ref="B6:D6"/>
    <mergeCell ref="B17:D17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7"/>
  <sheetViews>
    <sheetView view="pageBreakPreview" zoomScale="80" zoomScaleNormal="70" zoomScaleSheetLayoutView="80" workbookViewId="0">
      <pane xSplit="4" ySplit="5" topLeftCell="E6" activePane="bottomRight" state="frozen"/>
      <selection pane="topRight"/>
      <selection pane="bottomLeft"/>
      <selection pane="bottomRight" activeCell="C9" sqref="C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5703125" style="1" customWidth="1"/>
    <col min="12" max="12" width="14.85546875" style="1" customWidth="1"/>
    <col min="13" max="13" width="27" style="1" customWidth="1"/>
    <col min="14" max="14" width="26.140625" style="1" customWidth="1"/>
    <col min="15" max="16384" width="9.140625" style="1"/>
  </cols>
  <sheetData>
    <row r="1" spans="1:14" ht="32.25" customHeight="1" x14ac:dyDescent="0.25">
      <c r="A1" s="65" t="s">
        <v>112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32.25" customHeight="1" x14ac:dyDescent="0.25">
      <c r="A2" s="65" t="s">
        <v>118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s="2" customFormat="1" ht="32.25" customHeight="1" x14ac:dyDescent="0.25">
      <c r="A3" s="66" t="s">
        <v>18</v>
      </c>
      <c r="B3" s="66" t="s">
        <v>16</v>
      </c>
      <c r="C3" s="66" t="s">
        <v>3</v>
      </c>
      <c r="D3" s="66" t="s">
        <v>17</v>
      </c>
      <c r="E3" s="66" t="s">
        <v>119</v>
      </c>
      <c r="F3" s="66"/>
      <c r="G3" s="66" t="s">
        <v>120</v>
      </c>
      <c r="H3" s="66"/>
      <c r="I3" s="66" t="s">
        <v>4</v>
      </c>
      <c r="J3" s="66"/>
      <c r="K3" s="66" t="s">
        <v>5</v>
      </c>
      <c r="L3" s="66"/>
      <c r="M3" s="66" t="s">
        <v>138</v>
      </c>
      <c r="N3" s="66" t="s">
        <v>139</v>
      </c>
    </row>
    <row r="4" spans="1:14" s="2" customFormat="1" ht="64.5" customHeight="1" x14ac:dyDescent="0.25">
      <c r="A4" s="66"/>
      <c r="B4" s="66"/>
      <c r="C4" s="66"/>
      <c r="D4" s="66"/>
      <c r="E4" s="60" t="s">
        <v>0</v>
      </c>
      <c r="F4" s="60" t="s">
        <v>7</v>
      </c>
      <c r="G4" s="60" t="s">
        <v>0</v>
      </c>
      <c r="H4" s="60" t="s">
        <v>7</v>
      </c>
      <c r="I4" s="60" t="s">
        <v>0</v>
      </c>
      <c r="J4" s="60" t="s">
        <v>7</v>
      </c>
      <c r="K4" s="60" t="s">
        <v>0</v>
      </c>
      <c r="L4" s="60" t="s">
        <v>7</v>
      </c>
      <c r="M4" s="66"/>
      <c r="N4" s="66"/>
    </row>
    <row r="5" spans="1:14" s="2" customFormat="1" ht="21" customHeight="1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9</v>
      </c>
      <c r="J5" s="34">
        <v>10</v>
      </c>
      <c r="K5" s="34">
        <v>11</v>
      </c>
      <c r="L5" s="34">
        <v>12</v>
      </c>
      <c r="M5" s="34">
        <v>13</v>
      </c>
      <c r="N5" s="34">
        <v>14</v>
      </c>
    </row>
    <row r="6" spans="1:14" s="2" customFormat="1" ht="21" customHeight="1" x14ac:dyDescent="0.25">
      <c r="A6" s="58">
        <v>1</v>
      </c>
      <c r="B6" s="67" t="s">
        <v>141</v>
      </c>
      <c r="C6" s="68"/>
      <c r="D6" s="69"/>
      <c r="E6" s="62">
        <f>SUM(E7:E9)</f>
        <v>12019.7</v>
      </c>
      <c r="F6" s="62">
        <f t="shared" ref="F6:L6" si="0">SUM(F7:F9)</f>
        <v>12019.7</v>
      </c>
      <c r="G6" s="62">
        <f t="shared" si="0"/>
        <v>7.7</v>
      </c>
      <c r="H6" s="62">
        <f t="shared" si="0"/>
        <v>7.7</v>
      </c>
      <c r="I6" s="62">
        <f t="shared" si="0"/>
        <v>7.7</v>
      </c>
      <c r="J6" s="62">
        <f t="shared" si="0"/>
        <v>7.7</v>
      </c>
      <c r="K6" s="62">
        <f t="shared" si="0"/>
        <v>7.7</v>
      </c>
      <c r="L6" s="62">
        <f t="shared" si="0"/>
        <v>7.7</v>
      </c>
      <c r="M6" s="10">
        <f>I6/G6</f>
        <v>1</v>
      </c>
      <c r="N6" s="10">
        <f>J6/H6</f>
        <v>1</v>
      </c>
    </row>
    <row r="7" spans="1:14" s="2" customFormat="1" ht="49.5" x14ac:dyDescent="0.25">
      <c r="A7" s="5" t="s">
        <v>56</v>
      </c>
      <c r="B7" s="9" t="s">
        <v>110</v>
      </c>
      <c r="C7" s="11" t="s">
        <v>49</v>
      </c>
      <c r="D7" s="11" t="s">
        <v>49</v>
      </c>
      <c r="E7" s="26">
        <f t="shared" ref="E7" si="1">F7</f>
        <v>21.8</v>
      </c>
      <c r="F7" s="26">
        <v>21.8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12">
        <v>0</v>
      </c>
      <c r="N7" s="12">
        <v>0</v>
      </c>
    </row>
    <row r="8" spans="1:14" s="2" customFormat="1" ht="85.5" customHeight="1" x14ac:dyDescent="0.25">
      <c r="A8" s="5" t="s">
        <v>57</v>
      </c>
      <c r="B8" s="9" t="s">
        <v>65</v>
      </c>
      <c r="C8" s="11" t="s">
        <v>49</v>
      </c>
      <c r="D8" s="11" t="s">
        <v>49</v>
      </c>
      <c r="E8" s="13">
        <f t="shared" ref="E8:E11" si="2">F8</f>
        <v>46</v>
      </c>
      <c r="F8" s="13">
        <v>46</v>
      </c>
      <c r="G8" s="13">
        <f t="shared" ref="G8" si="3">H8</f>
        <v>7.7</v>
      </c>
      <c r="H8" s="13">
        <v>7.7</v>
      </c>
      <c r="I8" s="26">
        <f t="shared" ref="I8" si="4">J8</f>
        <v>7.7</v>
      </c>
      <c r="J8" s="26">
        <v>7.7</v>
      </c>
      <c r="K8" s="26">
        <f t="shared" ref="K8" si="5">L8</f>
        <v>7.7</v>
      </c>
      <c r="L8" s="26">
        <v>7.7</v>
      </c>
      <c r="M8" s="12">
        <f>I8/G8</f>
        <v>1</v>
      </c>
      <c r="N8" s="12">
        <f>K8/G8</f>
        <v>1</v>
      </c>
    </row>
    <row r="9" spans="1:14" s="2" customFormat="1" ht="138.75" customHeight="1" x14ac:dyDescent="0.25">
      <c r="A9" s="5" t="s">
        <v>142</v>
      </c>
      <c r="B9" s="9" t="s">
        <v>66</v>
      </c>
      <c r="C9" s="11" t="s">
        <v>49</v>
      </c>
      <c r="D9" s="11" t="s">
        <v>49</v>
      </c>
      <c r="E9" s="13">
        <f t="shared" si="2"/>
        <v>11951.900000000001</v>
      </c>
      <c r="F9" s="13">
        <f>10982.7+969.2</f>
        <v>11951.900000000001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12">
        <v>0</v>
      </c>
      <c r="N9" s="12">
        <v>0</v>
      </c>
    </row>
    <row r="10" spans="1:14" s="2" customFormat="1" x14ac:dyDescent="0.25">
      <c r="A10" s="8" t="s">
        <v>58</v>
      </c>
      <c r="B10" s="70" t="s">
        <v>143</v>
      </c>
      <c r="C10" s="71"/>
      <c r="D10" s="72"/>
      <c r="E10" s="58">
        <f>SUM(E11)</f>
        <v>897.7</v>
      </c>
      <c r="F10" s="58">
        <f t="shared" ref="F10:L10" si="6">SUM(F11)</f>
        <v>897.7</v>
      </c>
      <c r="G10" s="62">
        <f t="shared" si="6"/>
        <v>0</v>
      </c>
      <c r="H10" s="62">
        <f t="shared" si="6"/>
        <v>0</v>
      </c>
      <c r="I10" s="62">
        <f t="shared" si="6"/>
        <v>0</v>
      </c>
      <c r="J10" s="62">
        <f t="shared" si="6"/>
        <v>0</v>
      </c>
      <c r="K10" s="62">
        <f t="shared" si="6"/>
        <v>0</v>
      </c>
      <c r="L10" s="62">
        <f t="shared" si="6"/>
        <v>0</v>
      </c>
      <c r="M10" s="10">
        <v>0</v>
      </c>
      <c r="N10" s="12">
        <v>0</v>
      </c>
    </row>
    <row r="11" spans="1:14" s="2" customFormat="1" ht="78" customHeight="1" x14ac:dyDescent="0.25">
      <c r="A11" s="5" t="s">
        <v>59</v>
      </c>
      <c r="B11" s="9" t="s">
        <v>111</v>
      </c>
      <c r="C11" s="25" t="s">
        <v>48</v>
      </c>
      <c r="D11" s="25" t="s">
        <v>90</v>
      </c>
      <c r="E11" s="13">
        <f t="shared" si="2"/>
        <v>897.7</v>
      </c>
      <c r="F11" s="13">
        <v>897.7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12">
        <v>0</v>
      </c>
      <c r="N11" s="12">
        <v>0</v>
      </c>
    </row>
    <row r="12" spans="1:14" s="2" customFormat="1" x14ac:dyDescent="0.25">
      <c r="A12" s="13"/>
      <c r="B12" s="6" t="s">
        <v>1</v>
      </c>
      <c r="C12" s="6"/>
      <c r="D12" s="4"/>
      <c r="E12" s="7">
        <f>E6+E10</f>
        <v>12917.400000000001</v>
      </c>
      <c r="F12" s="7">
        <f t="shared" ref="F12:L12" si="7">F6+F10</f>
        <v>12917.400000000001</v>
      </c>
      <c r="G12" s="7">
        <f t="shared" si="7"/>
        <v>7.7</v>
      </c>
      <c r="H12" s="7">
        <f t="shared" si="7"/>
        <v>7.7</v>
      </c>
      <c r="I12" s="7">
        <f t="shared" si="7"/>
        <v>7.7</v>
      </c>
      <c r="J12" s="7">
        <f t="shared" si="7"/>
        <v>7.7</v>
      </c>
      <c r="K12" s="7">
        <f t="shared" si="7"/>
        <v>7.7</v>
      </c>
      <c r="L12" s="7">
        <f t="shared" si="7"/>
        <v>7.7</v>
      </c>
      <c r="M12" s="10">
        <f>I12/G12</f>
        <v>1</v>
      </c>
      <c r="N12" s="10">
        <f>K12/G12</f>
        <v>1</v>
      </c>
    </row>
    <row r="14" spans="1:14" x14ac:dyDescent="0.25">
      <c r="E14" s="1">
        <v>12917.4</v>
      </c>
    </row>
    <row r="38" ht="30.75" customHeight="1" x14ac:dyDescent="0.25"/>
    <row r="40" ht="18.75" customHeight="1" x14ac:dyDescent="0.25"/>
    <row r="41" ht="18.75" customHeight="1" x14ac:dyDescent="0.25"/>
    <row r="44" ht="18.75" customHeight="1" x14ac:dyDescent="0.25"/>
    <row r="46" ht="18.75" customHeight="1" x14ac:dyDescent="0.25"/>
    <row r="47" ht="18.75" customHeight="1" x14ac:dyDescent="0.25"/>
  </sheetData>
  <mergeCells count="14">
    <mergeCell ref="B6:D6"/>
    <mergeCell ref="B10:D10"/>
    <mergeCell ref="A1:N1"/>
    <mergeCell ref="A2:N2"/>
    <mergeCell ref="A3:A4"/>
    <mergeCell ref="B3:B4"/>
    <mergeCell ref="C3:C4"/>
    <mergeCell ref="D3:D4"/>
    <mergeCell ref="N3:N4"/>
    <mergeCell ref="E3:F3"/>
    <mergeCell ref="G3:H3"/>
    <mergeCell ref="I3:J3"/>
    <mergeCell ref="K3:L3"/>
    <mergeCell ref="M3:M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8"/>
  <sheetViews>
    <sheetView view="pageBreakPreview" zoomScale="80" zoomScaleNormal="90" zoomScaleSheetLayoutView="80" workbookViewId="0">
      <pane xSplit="13" ySplit="4" topLeftCell="N5" activePane="bottomRight" state="frozen"/>
      <selection activeCell="B2" sqref="B2:B3"/>
      <selection pane="topRight" activeCell="B2" sqref="B2:B3"/>
      <selection pane="bottomLeft" activeCell="B2" sqref="B2:B3"/>
      <selection pane="bottomRight" activeCell="B20" sqref="B20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1" width="16.85546875" style="1" hidden="1" customWidth="1"/>
    <col min="12" max="12" width="16.85546875" style="1" customWidth="1"/>
    <col min="13" max="13" width="14.85546875" style="1" customWidth="1"/>
    <col min="14" max="14" width="16.140625" style="1" hidden="1" customWidth="1"/>
    <col min="15" max="15" width="15.28515625" style="1" hidden="1" customWidth="1"/>
    <col min="16" max="16" width="16.42578125" style="1" customWidth="1"/>
    <col min="17" max="17" width="15.42578125" style="1" customWidth="1"/>
    <col min="18" max="18" width="14" style="1" hidden="1" customWidth="1"/>
    <col min="19" max="19" width="13.85546875" style="1" hidden="1" customWidth="1"/>
    <col min="20" max="20" width="14.85546875" style="1" customWidth="1"/>
    <col min="21" max="21" width="25.5703125" style="1" customWidth="1"/>
    <col min="22" max="22" width="26.140625" style="1" customWidth="1"/>
    <col min="23" max="16384" width="9.140625" style="1"/>
  </cols>
  <sheetData>
    <row r="1" spans="1:22" ht="51" customHeight="1" x14ac:dyDescent="0.25">
      <c r="A1" s="65" t="s">
        <v>113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18.75" customHeight="1" x14ac:dyDescent="0.25">
      <c r="A2" s="65" t="s">
        <v>117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s="2" customFormat="1" ht="31.5" customHeight="1" x14ac:dyDescent="0.25">
      <c r="A3" s="66" t="s">
        <v>18</v>
      </c>
      <c r="B3" s="66" t="s">
        <v>16</v>
      </c>
      <c r="C3" s="66" t="s">
        <v>3</v>
      </c>
      <c r="D3" s="66" t="s">
        <v>17</v>
      </c>
      <c r="E3" s="66" t="s">
        <v>119</v>
      </c>
      <c r="F3" s="66"/>
      <c r="G3" s="66"/>
      <c r="H3" s="66"/>
      <c r="I3" s="66" t="s">
        <v>120</v>
      </c>
      <c r="J3" s="66"/>
      <c r="K3" s="66"/>
      <c r="L3" s="66"/>
      <c r="M3" s="66" t="s">
        <v>4</v>
      </c>
      <c r="N3" s="66"/>
      <c r="O3" s="66"/>
      <c r="P3" s="66"/>
      <c r="Q3" s="66" t="s">
        <v>5</v>
      </c>
      <c r="R3" s="66"/>
      <c r="S3" s="66"/>
      <c r="T3" s="66"/>
      <c r="U3" s="66" t="s">
        <v>138</v>
      </c>
      <c r="V3" s="66" t="s">
        <v>139</v>
      </c>
    </row>
    <row r="4" spans="1:22" s="2" customFormat="1" ht="67.5" customHeight="1" x14ac:dyDescent="0.25">
      <c r="A4" s="66"/>
      <c r="B4" s="66"/>
      <c r="C4" s="66"/>
      <c r="D4" s="66"/>
      <c r="E4" s="60" t="s">
        <v>0</v>
      </c>
      <c r="F4" s="60" t="s">
        <v>15</v>
      </c>
      <c r="G4" s="60" t="s">
        <v>6</v>
      </c>
      <c r="H4" s="60" t="s">
        <v>7</v>
      </c>
      <c r="I4" s="60" t="s">
        <v>0</v>
      </c>
      <c r="J4" s="60" t="s">
        <v>15</v>
      </c>
      <c r="K4" s="60" t="s">
        <v>6</v>
      </c>
      <c r="L4" s="60" t="s">
        <v>7</v>
      </c>
      <c r="M4" s="60" t="s">
        <v>0</v>
      </c>
      <c r="N4" s="60" t="s">
        <v>15</v>
      </c>
      <c r="O4" s="60" t="s">
        <v>6</v>
      </c>
      <c r="P4" s="60" t="s">
        <v>7</v>
      </c>
      <c r="Q4" s="60" t="s">
        <v>0</v>
      </c>
      <c r="R4" s="60" t="s">
        <v>15</v>
      </c>
      <c r="S4" s="60" t="s">
        <v>6</v>
      </c>
      <c r="T4" s="60" t="s">
        <v>7</v>
      </c>
      <c r="U4" s="66"/>
      <c r="V4" s="66"/>
    </row>
    <row r="5" spans="1:22" s="2" customFormat="1" ht="22.5" customHeight="1" x14ac:dyDescent="0.25">
      <c r="A5" s="23">
        <v>1</v>
      </c>
      <c r="B5" s="33">
        <v>2</v>
      </c>
      <c r="C5" s="33">
        <v>3</v>
      </c>
      <c r="D5" s="33">
        <v>4</v>
      </c>
      <c r="E5" s="33">
        <v>5</v>
      </c>
      <c r="F5" s="33"/>
      <c r="G5" s="33"/>
      <c r="H5" s="33">
        <v>6</v>
      </c>
      <c r="I5" s="33">
        <v>7</v>
      </c>
      <c r="J5" s="33"/>
      <c r="K5" s="33"/>
      <c r="L5" s="33">
        <v>8</v>
      </c>
      <c r="M5" s="33">
        <v>9</v>
      </c>
      <c r="N5" s="33"/>
      <c r="O5" s="33"/>
      <c r="P5" s="33">
        <v>10</v>
      </c>
      <c r="Q5" s="33">
        <v>11</v>
      </c>
      <c r="R5" s="33"/>
      <c r="S5" s="33"/>
      <c r="T5" s="33">
        <v>12</v>
      </c>
      <c r="U5" s="33">
        <v>13</v>
      </c>
      <c r="V5" s="33">
        <v>14</v>
      </c>
    </row>
    <row r="6" spans="1:22" s="2" customFormat="1" ht="61.5" customHeight="1" x14ac:dyDescent="0.25">
      <c r="A6" s="5" t="s">
        <v>67</v>
      </c>
      <c r="B6" s="27" t="s">
        <v>69</v>
      </c>
      <c r="C6" s="25" t="s">
        <v>20</v>
      </c>
      <c r="D6" s="25" t="s">
        <v>2</v>
      </c>
      <c r="E6" s="4">
        <f>H6</f>
        <v>72855.5</v>
      </c>
      <c r="F6" s="4"/>
      <c r="G6" s="4"/>
      <c r="H6" s="4">
        <v>72855.5</v>
      </c>
      <c r="I6" s="4">
        <f>L6</f>
        <v>15181.6</v>
      </c>
      <c r="J6" s="4"/>
      <c r="K6" s="4"/>
      <c r="L6" s="4">
        <v>15181.6</v>
      </c>
      <c r="M6" s="4">
        <f>P6</f>
        <v>11698.62</v>
      </c>
      <c r="N6" s="4"/>
      <c r="O6" s="4"/>
      <c r="P6" s="4">
        <v>11698.62</v>
      </c>
      <c r="Q6" s="4">
        <f>T6</f>
        <v>11698.62</v>
      </c>
      <c r="R6" s="4"/>
      <c r="S6" s="4"/>
      <c r="T6" s="4">
        <v>11698.62</v>
      </c>
      <c r="U6" s="12">
        <f>M6/I6</f>
        <v>0.77057885861832753</v>
      </c>
      <c r="V6" s="12">
        <f>Q6/I6</f>
        <v>0.77057885861832753</v>
      </c>
    </row>
    <row r="7" spans="1:22" s="2" customFormat="1" ht="61.5" customHeight="1" x14ac:dyDescent="0.25">
      <c r="A7" s="5" t="s">
        <v>58</v>
      </c>
      <c r="B7" s="27" t="s">
        <v>70</v>
      </c>
      <c r="C7" s="25" t="s">
        <v>20</v>
      </c>
      <c r="D7" s="25" t="s">
        <v>2</v>
      </c>
      <c r="E7" s="4">
        <f>H7</f>
        <v>3543.1</v>
      </c>
      <c r="F7" s="4"/>
      <c r="G7" s="4"/>
      <c r="H7" s="4">
        <v>3543.1</v>
      </c>
      <c r="I7" s="4">
        <f>L7</f>
        <v>500</v>
      </c>
      <c r="J7" s="4"/>
      <c r="K7" s="4"/>
      <c r="L7" s="4">
        <v>500</v>
      </c>
      <c r="M7" s="4">
        <v>0</v>
      </c>
      <c r="N7" s="4"/>
      <c r="O7" s="4"/>
      <c r="P7" s="4">
        <v>0</v>
      </c>
      <c r="Q7" s="4">
        <v>0</v>
      </c>
      <c r="R7" s="4"/>
      <c r="S7" s="4"/>
      <c r="T7" s="4">
        <v>0</v>
      </c>
      <c r="U7" s="12">
        <f>M7/I7</f>
        <v>0</v>
      </c>
      <c r="V7" s="12">
        <f>Q7/I7</f>
        <v>0</v>
      </c>
    </row>
    <row r="8" spans="1:22" s="2" customFormat="1" x14ac:dyDescent="0.25">
      <c r="A8" s="13"/>
      <c r="B8" s="6" t="s">
        <v>1</v>
      </c>
      <c r="C8" s="6"/>
      <c r="D8" s="4"/>
      <c r="E8" s="7">
        <f>SUM(E6:E7)</f>
        <v>76398.600000000006</v>
      </c>
      <c r="F8" s="7">
        <f t="shared" ref="F8:T8" si="0">SUM(F6:F7)</f>
        <v>0</v>
      </c>
      <c r="G8" s="7">
        <f t="shared" si="0"/>
        <v>0</v>
      </c>
      <c r="H8" s="7">
        <f t="shared" si="0"/>
        <v>76398.600000000006</v>
      </c>
      <c r="I8" s="7">
        <f t="shared" si="0"/>
        <v>15681.6</v>
      </c>
      <c r="J8" s="7">
        <f t="shared" si="0"/>
        <v>0</v>
      </c>
      <c r="K8" s="7">
        <f t="shared" si="0"/>
        <v>0</v>
      </c>
      <c r="L8" s="7">
        <f t="shared" si="0"/>
        <v>15681.6</v>
      </c>
      <c r="M8" s="7">
        <f t="shared" si="0"/>
        <v>11698.62</v>
      </c>
      <c r="N8" s="7">
        <f t="shared" si="0"/>
        <v>0</v>
      </c>
      <c r="O8" s="7">
        <f t="shared" si="0"/>
        <v>0</v>
      </c>
      <c r="P8" s="7">
        <f t="shared" si="0"/>
        <v>11698.62</v>
      </c>
      <c r="Q8" s="7">
        <f t="shared" si="0"/>
        <v>11698.62</v>
      </c>
      <c r="R8" s="7">
        <f t="shared" si="0"/>
        <v>0</v>
      </c>
      <c r="S8" s="7">
        <f t="shared" si="0"/>
        <v>0</v>
      </c>
      <c r="T8" s="7">
        <f t="shared" si="0"/>
        <v>11698.62</v>
      </c>
      <c r="U8" s="10">
        <f>M8/I8</f>
        <v>0.74600933578206308</v>
      </c>
      <c r="V8" s="10">
        <f>Q8/I8</f>
        <v>0.74600933578206308</v>
      </c>
    </row>
  </sheetData>
  <mergeCells count="12">
    <mergeCell ref="A1:V1"/>
    <mergeCell ref="A2:V2"/>
    <mergeCell ref="E3:H3"/>
    <mergeCell ref="I3:L3"/>
    <mergeCell ref="M3:P3"/>
    <mergeCell ref="Q3:T3"/>
    <mergeCell ref="U3:U4"/>
    <mergeCell ref="V3:V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X9"/>
  <sheetViews>
    <sheetView view="pageBreakPreview" zoomScale="80" zoomScaleNormal="90" zoomScaleSheetLayoutView="80" workbookViewId="0">
      <pane xSplit="9" ySplit="2" topLeftCell="J3" activePane="bottomRight" state="frozen"/>
      <selection activeCell="G17" sqref="G17"/>
      <selection pane="topRight" activeCell="G17" sqref="G17"/>
      <selection pane="bottomLeft" activeCell="G17" sqref="G17"/>
      <selection pane="bottomRight" activeCell="A5" sqref="A5:N5"/>
    </sheetView>
  </sheetViews>
  <sheetFormatPr defaultRowHeight="17.25" x14ac:dyDescent="0.3"/>
  <cols>
    <col min="1" max="1" width="7.5703125" style="18" customWidth="1"/>
    <col min="2" max="2" width="53.140625" style="18" customWidth="1"/>
    <col min="3" max="3" width="17.85546875" style="18" customWidth="1"/>
    <col min="4" max="4" width="18" style="18" customWidth="1"/>
    <col min="5" max="5" width="16.5703125" style="18" customWidth="1"/>
    <col min="6" max="6" width="13.7109375" style="18" customWidth="1"/>
    <col min="7" max="7" width="12" style="18" customWidth="1"/>
    <col min="8" max="8" width="15.140625" style="18" customWidth="1"/>
    <col min="9" max="12" width="16.85546875" style="18" customWidth="1"/>
    <col min="13" max="13" width="22.85546875" style="18" customWidth="1"/>
    <col min="14" max="14" width="22.28515625" style="18" customWidth="1"/>
    <col min="15" max="17" width="16.85546875" style="18" customWidth="1"/>
    <col min="18" max="18" width="11.28515625" style="18" bestFit="1" customWidth="1"/>
    <col min="19" max="19" width="12.42578125" style="18" customWidth="1"/>
    <col min="20" max="21" width="11.28515625" style="18" bestFit="1" customWidth="1"/>
    <col min="22" max="22" width="10.42578125" style="18" customWidth="1"/>
    <col min="23" max="23" width="11.28515625" style="18" bestFit="1" customWidth="1"/>
    <col min="24" max="24" width="12.85546875" style="18" customWidth="1"/>
    <col min="25" max="16384" width="9.140625" style="18"/>
  </cols>
  <sheetData>
    <row r="1" spans="1:24" s="1" customFormat="1" ht="60" customHeight="1" x14ac:dyDescent="0.25">
      <c r="A1" s="65" t="s">
        <v>114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s="1" customFormat="1" ht="18.75" customHeight="1" x14ac:dyDescent="0.25">
      <c r="A2" s="73" t="s">
        <v>118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x14ac:dyDescent="0.3">
      <c r="A3" s="66" t="s">
        <v>18</v>
      </c>
      <c r="B3" s="66" t="s">
        <v>16</v>
      </c>
      <c r="C3" s="66" t="s">
        <v>3</v>
      </c>
      <c r="D3" s="66" t="s">
        <v>17</v>
      </c>
      <c r="E3" s="74" t="s">
        <v>119</v>
      </c>
      <c r="F3" s="75"/>
      <c r="G3" s="74" t="s">
        <v>120</v>
      </c>
      <c r="H3" s="75"/>
      <c r="I3" s="66" t="s">
        <v>4</v>
      </c>
      <c r="J3" s="66"/>
      <c r="K3" s="66" t="s">
        <v>5</v>
      </c>
      <c r="L3" s="66"/>
      <c r="M3" s="66" t="s">
        <v>138</v>
      </c>
      <c r="N3" s="66" t="s">
        <v>139</v>
      </c>
    </row>
    <row r="4" spans="1:24" ht="122.25" customHeight="1" x14ac:dyDescent="0.3">
      <c r="A4" s="66"/>
      <c r="B4" s="66"/>
      <c r="C4" s="66"/>
      <c r="D4" s="66"/>
      <c r="E4" s="23" t="s">
        <v>0</v>
      </c>
      <c r="F4" s="23" t="s">
        <v>7</v>
      </c>
      <c r="G4" s="23" t="s">
        <v>0</v>
      </c>
      <c r="H4" s="23" t="s">
        <v>7</v>
      </c>
      <c r="I4" s="23" t="s">
        <v>0</v>
      </c>
      <c r="J4" s="23" t="s">
        <v>7</v>
      </c>
      <c r="K4" s="23" t="s">
        <v>0</v>
      </c>
      <c r="L4" s="23" t="s">
        <v>7</v>
      </c>
      <c r="M4" s="66"/>
      <c r="N4" s="66"/>
    </row>
    <row r="5" spans="1:24" x14ac:dyDescent="0.3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63">
        <v>7</v>
      </c>
      <c r="H5" s="63">
        <v>8</v>
      </c>
      <c r="I5" s="63">
        <v>9</v>
      </c>
      <c r="J5" s="63">
        <v>10</v>
      </c>
      <c r="K5" s="63">
        <v>11</v>
      </c>
      <c r="L5" s="63">
        <v>12</v>
      </c>
      <c r="M5" s="63">
        <v>13</v>
      </c>
      <c r="N5" s="63">
        <v>14</v>
      </c>
    </row>
    <row r="6" spans="1:24" s="22" customFormat="1" ht="82.5" x14ac:dyDescent="0.3">
      <c r="A6" s="5" t="s">
        <v>67</v>
      </c>
      <c r="B6" s="27" t="s">
        <v>73</v>
      </c>
      <c r="C6" s="11" t="s">
        <v>48</v>
      </c>
      <c r="D6" s="11" t="s">
        <v>48</v>
      </c>
      <c r="E6" s="13">
        <f>F6</f>
        <v>794.7</v>
      </c>
      <c r="F6" s="13">
        <v>794.7</v>
      </c>
      <c r="G6" s="13">
        <f>H6</f>
        <v>206.8</v>
      </c>
      <c r="H6" s="13">
        <f>206.8</f>
        <v>206.8</v>
      </c>
      <c r="I6" s="26">
        <f>J6</f>
        <v>157.029</v>
      </c>
      <c r="J6" s="26">
        <v>157.029</v>
      </c>
      <c r="K6" s="26">
        <f>L6</f>
        <v>157.029</v>
      </c>
      <c r="L6" s="26">
        <v>157.029</v>
      </c>
      <c r="M6" s="12">
        <f>I6/G6</f>
        <v>0.75932785299806571</v>
      </c>
      <c r="N6" s="12">
        <f>K6/G6</f>
        <v>0.75932785299806571</v>
      </c>
    </row>
    <row r="7" spans="1:24" s="22" customFormat="1" ht="66" x14ac:dyDescent="0.3">
      <c r="A7" s="5" t="s">
        <v>58</v>
      </c>
      <c r="B7" s="27" t="s">
        <v>74</v>
      </c>
      <c r="C7" s="25" t="s">
        <v>20</v>
      </c>
      <c r="D7" s="25" t="s">
        <v>2</v>
      </c>
      <c r="E7" s="13">
        <f t="shared" ref="E7:E8" si="0">F7</f>
        <v>1635.6</v>
      </c>
      <c r="F7" s="13">
        <v>1635.6</v>
      </c>
      <c r="G7" s="13">
        <f>H7</f>
        <v>408.9</v>
      </c>
      <c r="H7" s="13">
        <v>408.9</v>
      </c>
      <c r="I7" s="26">
        <f>J7</f>
        <v>59.7</v>
      </c>
      <c r="J7" s="26">
        <v>59.7</v>
      </c>
      <c r="K7" s="26">
        <f>L7</f>
        <v>59.7</v>
      </c>
      <c r="L7" s="13">
        <v>59.7</v>
      </c>
      <c r="M7" s="12">
        <f t="shared" ref="M7:M8" si="1">I7/G7</f>
        <v>0.14600146735143069</v>
      </c>
      <c r="N7" s="12">
        <f t="shared" ref="N7:N8" si="2">K7/G7</f>
        <v>0.14600146735143069</v>
      </c>
    </row>
    <row r="8" spans="1:24" ht="49.5" x14ac:dyDescent="0.3">
      <c r="A8" s="5" t="s">
        <v>68</v>
      </c>
      <c r="B8" s="27" t="s">
        <v>75</v>
      </c>
      <c r="C8" s="11" t="s">
        <v>48</v>
      </c>
      <c r="D8" s="11" t="s">
        <v>48</v>
      </c>
      <c r="E8" s="26">
        <f t="shared" si="0"/>
        <v>135</v>
      </c>
      <c r="F8" s="26">
        <v>135</v>
      </c>
      <c r="G8" s="13">
        <f>H8</f>
        <v>20</v>
      </c>
      <c r="H8" s="13">
        <v>20</v>
      </c>
      <c r="I8" s="26">
        <f>J8</f>
        <v>10.442</v>
      </c>
      <c r="J8" s="26">
        <v>10.442</v>
      </c>
      <c r="K8" s="26">
        <f>L8</f>
        <v>10.442</v>
      </c>
      <c r="L8" s="26">
        <v>10.442</v>
      </c>
      <c r="M8" s="12">
        <f t="shared" si="1"/>
        <v>0.52210000000000001</v>
      </c>
      <c r="N8" s="12">
        <f t="shared" si="2"/>
        <v>0.52210000000000001</v>
      </c>
    </row>
    <row r="9" spans="1:24" x14ac:dyDescent="0.3">
      <c r="A9" s="13"/>
      <c r="B9" s="6" t="s">
        <v>1</v>
      </c>
      <c r="C9" s="6"/>
      <c r="D9" s="4"/>
      <c r="E9" s="7">
        <f>SUM(E6:E8)</f>
        <v>2565.3000000000002</v>
      </c>
      <c r="F9" s="7">
        <f t="shared" ref="F9:L9" si="3">SUM(F6:F8)</f>
        <v>2565.3000000000002</v>
      </c>
      <c r="G9" s="7">
        <f t="shared" si="3"/>
        <v>635.70000000000005</v>
      </c>
      <c r="H9" s="7">
        <f t="shared" si="3"/>
        <v>635.70000000000005</v>
      </c>
      <c r="I9" s="7">
        <f t="shared" si="3"/>
        <v>227.17099999999999</v>
      </c>
      <c r="J9" s="7">
        <f t="shared" si="3"/>
        <v>227.17099999999999</v>
      </c>
      <c r="K9" s="7">
        <f t="shared" si="3"/>
        <v>227.17099999999999</v>
      </c>
      <c r="L9" s="7">
        <f t="shared" si="3"/>
        <v>227.17099999999999</v>
      </c>
      <c r="M9" s="10">
        <f>I9/G9</f>
        <v>0.35735567091395309</v>
      </c>
      <c r="N9" s="10">
        <f>K9/G9</f>
        <v>0.35735567091395309</v>
      </c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P10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F8" sqref="F8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79.5" customHeight="1" x14ac:dyDescent="0.25">
      <c r="A1" s="17" t="s">
        <v>71</v>
      </c>
      <c r="B1" s="65" t="s">
        <v>115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</row>
    <row r="2" spans="1:42" ht="16.5" customHeight="1" x14ac:dyDescent="0.25">
      <c r="A2" s="24"/>
      <c r="B2" s="65" t="s">
        <v>118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x14ac:dyDescent="0.25">
      <c r="B3" s="66" t="s">
        <v>18</v>
      </c>
      <c r="C3" s="66" t="s">
        <v>16</v>
      </c>
      <c r="D3" s="66" t="s">
        <v>3</v>
      </c>
      <c r="E3" s="66" t="s">
        <v>17</v>
      </c>
      <c r="F3" s="66" t="s">
        <v>119</v>
      </c>
      <c r="G3" s="66"/>
      <c r="H3" s="66" t="s">
        <v>120</v>
      </c>
      <c r="I3" s="66"/>
      <c r="J3" s="66" t="s">
        <v>4</v>
      </c>
      <c r="K3" s="66"/>
      <c r="L3" s="66" t="s">
        <v>5</v>
      </c>
      <c r="M3" s="66"/>
      <c r="N3" s="66" t="s">
        <v>138</v>
      </c>
      <c r="O3" s="66" t="s">
        <v>139</v>
      </c>
    </row>
    <row r="4" spans="1:42" ht="75" customHeight="1" x14ac:dyDescent="0.25">
      <c r="B4" s="66"/>
      <c r="C4" s="66"/>
      <c r="D4" s="66"/>
      <c r="E4" s="66"/>
      <c r="F4" s="60" t="s">
        <v>0</v>
      </c>
      <c r="G4" s="60" t="s">
        <v>7</v>
      </c>
      <c r="H4" s="60" t="s">
        <v>0</v>
      </c>
      <c r="I4" s="60" t="s">
        <v>7</v>
      </c>
      <c r="J4" s="60" t="s">
        <v>0</v>
      </c>
      <c r="K4" s="60" t="s">
        <v>7</v>
      </c>
      <c r="L4" s="60" t="s">
        <v>0</v>
      </c>
      <c r="M4" s="60" t="s">
        <v>7</v>
      </c>
      <c r="N4" s="66"/>
      <c r="O4" s="66"/>
    </row>
    <row r="5" spans="1:42" x14ac:dyDescent="0.25">
      <c r="B5" s="58">
        <v>1</v>
      </c>
      <c r="C5" s="58">
        <v>2</v>
      </c>
      <c r="D5" s="58">
        <v>3</v>
      </c>
      <c r="E5" s="58">
        <v>4</v>
      </c>
      <c r="F5" s="58">
        <v>5</v>
      </c>
      <c r="G5" s="58">
        <v>6</v>
      </c>
      <c r="H5" s="58">
        <v>7</v>
      </c>
      <c r="I5" s="58">
        <v>8</v>
      </c>
      <c r="J5" s="58">
        <v>9</v>
      </c>
      <c r="K5" s="58">
        <v>10</v>
      </c>
      <c r="L5" s="58">
        <v>11</v>
      </c>
      <c r="M5" s="58">
        <v>12</v>
      </c>
      <c r="N5" s="58">
        <v>13</v>
      </c>
      <c r="O5" s="58">
        <v>14</v>
      </c>
    </row>
    <row r="6" spans="1:42" ht="66.75" customHeight="1" x14ac:dyDescent="0.25">
      <c r="B6" s="5" t="s">
        <v>67</v>
      </c>
      <c r="C6" s="28" t="s">
        <v>76</v>
      </c>
      <c r="D6" s="14" t="s">
        <v>48</v>
      </c>
      <c r="E6" s="14" t="s">
        <v>48</v>
      </c>
      <c r="F6" s="13">
        <f>G6</f>
        <v>715.4</v>
      </c>
      <c r="G6" s="29">
        <v>715.4</v>
      </c>
      <c r="H6" s="13">
        <f>I6</f>
        <v>152.5</v>
      </c>
      <c r="I6" s="13">
        <v>152.5</v>
      </c>
      <c r="J6" s="26">
        <f>K6</f>
        <v>108.98</v>
      </c>
      <c r="K6" s="26">
        <v>108.98</v>
      </c>
      <c r="L6" s="26">
        <f>M6</f>
        <v>108.98</v>
      </c>
      <c r="M6" s="26">
        <v>108.98</v>
      </c>
      <c r="N6" s="12">
        <f>J6/H6</f>
        <v>0.7146229508196722</v>
      </c>
      <c r="O6" s="12">
        <f>L6/H6</f>
        <v>0.7146229508196722</v>
      </c>
    </row>
    <row r="7" spans="1:42" ht="64.5" customHeight="1" x14ac:dyDescent="0.25">
      <c r="B7" s="5" t="s">
        <v>58</v>
      </c>
      <c r="C7" s="28" t="s">
        <v>77</v>
      </c>
      <c r="D7" s="14" t="s">
        <v>48</v>
      </c>
      <c r="E7" s="14" t="s">
        <v>48</v>
      </c>
      <c r="F7" s="13">
        <f t="shared" ref="F7:F8" si="0">G7</f>
        <v>503.1</v>
      </c>
      <c r="G7" s="29">
        <v>503.1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</row>
    <row r="8" spans="1:42" ht="63" x14ac:dyDescent="0.25">
      <c r="B8" s="5" t="s">
        <v>68</v>
      </c>
      <c r="C8" s="28" t="s">
        <v>78</v>
      </c>
      <c r="D8" s="14" t="s">
        <v>48</v>
      </c>
      <c r="E8" s="14" t="s">
        <v>48</v>
      </c>
      <c r="F8" s="13">
        <f t="shared" si="0"/>
        <v>122.7</v>
      </c>
      <c r="G8" s="29">
        <v>122.7</v>
      </c>
      <c r="H8" s="26">
        <f>I8</f>
        <v>30.7</v>
      </c>
      <c r="I8" s="26">
        <f>30.7</f>
        <v>30.7</v>
      </c>
      <c r="J8" s="26">
        <v>0</v>
      </c>
      <c r="K8" s="26">
        <v>0</v>
      </c>
      <c r="L8" s="26">
        <v>0</v>
      </c>
      <c r="M8" s="26">
        <v>0</v>
      </c>
      <c r="N8" s="12">
        <f t="shared" ref="N8" si="1">J8/H8</f>
        <v>0</v>
      </c>
      <c r="O8" s="12">
        <f t="shared" ref="O8" si="2">L8/H8</f>
        <v>0</v>
      </c>
    </row>
    <row r="9" spans="1:42" ht="94.5" x14ac:dyDescent="0.25">
      <c r="B9" s="5" t="s">
        <v>62</v>
      </c>
      <c r="C9" s="28" t="s">
        <v>135</v>
      </c>
      <c r="D9" s="14" t="s">
        <v>48</v>
      </c>
      <c r="E9" s="14" t="s">
        <v>2</v>
      </c>
      <c r="F9" s="59">
        <f>G9</f>
        <v>1917.1</v>
      </c>
      <c r="G9" s="29">
        <v>1917.1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12">
        <v>0</v>
      </c>
      <c r="O9" s="12">
        <v>0</v>
      </c>
    </row>
    <row r="10" spans="1:42" x14ac:dyDescent="0.25">
      <c r="B10" s="13"/>
      <c r="C10" s="6" t="s">
        <v>1</v>
      </c>
      <c r="D10" s="6"/>
      <c r="E10" s="4"/>
      <c r="F10" s="7">
        <f>SUM(F6:F9)</f>
        <v>3258.3</v>
      </c>
      <c r="G10" s="7">
        <f t="shared" ref="G10:M10" si="3">SUM(G6:G9)</f>
        <v>3258.3</v>
      </c>
      <c r="H10" s="7">
        <f t="shared" si="3"/>
        <v>183.2</v>
      </c>
      <c r="I10" s="7">
        <f t="shared" si="3"/>
        <v>183.2</v>
      </c>
      <c r="J10" s="7">
        <f t="shared" si="3"/>
        <v>108.98</v>
      </c>
      <c r="K10" s="7">
        <f t="shared" si="3"/>
        <v>108.98</v>
      </c>
      <c r="L10" s="7">
        <f t="shared" si="3"/>
        <v>108.98</v>
      </c>
      <c r="M10" s="7">
        <f t="shared" si="3"/>
        <v>108.98</v>
      </c>
      <c r="N10" s="10">
        <f>J10/H10</f>
        <v>0.59486899563318785</v>
      </c>
      <c r="O10" s="10">
        <f>L10/H10</f>
        <v>0.59486899563318785</v>
      </c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O57"/>
  <sheetViews>
    <sheetView tabSelected="1"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F12" sqref="F12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7" t="s">
        <v>72</v>
      </c>
      <c r="B1" s="16"/>
      <c r="C1" s="65" t="s">
        <v>116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16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 ht="16.5" customHeight="1" x14ac:dyDescent="0.25">
      <c r="A2" s="35"/>
      <c r="B2" s="61"/>
      <c r="C2" s="65" t="s">
        <v>118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16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</row>
    <row r="4" spans="1:41" x14ac:dyDescent="0.25">
      <c r="B4" s="76" t="s">
        <v>18</v>
      </c>
      <c r="C4" s="66" t="s">
        <v>79</v>
      </c>
      <c r="D4" s="66" t="s">
        <v>3</v>
      </c>
      <c r="E4" s="66" t="s">
        <v>17</v>
      </c>
      <c r="F4" s="66" t="s">
        <v>119</v>
      </c>
      <c r="G4" s="66"/>
      <c r="H4" s="66" t="s">
        <v>120</v>
      </c>
      <c r="I4" s="66"/>
      <c r="J4" s="66" t="s">
        <v>107</v>
      </c>
      <c r="K4" s="66"/>
      <c r="L4" s="66" t="s">
        <v>106</v>
      </c>
      <c r="M4" s="66"/>
      <c r="N4" s="66" t="s">
        <v>8</v>
      </c>
      <c r="O4" s="66" t="s">
        <v>19</v>
      </c>
    </row>
    <row r="5" spans="1:41" ht="72.75" customHeight="1" x14ac:dyDescent="0.25">
      <c r="B5" s="76"/>
      <c r="C5" s="66"/>
      <c r="D5" s="66"/>
      <c r="E5" s="66"/>
      <c r="F5" s="66" t="str">
        <f>H5</f>
        <v>Всего</v>
      </c>
      <c r="G5" s="66" t="s">
        <v>80</v>
      </c>
      <c r="H5" s="66" t="s">
        <v>0</v>
      </c>
      <c r="I5" s="66" t="s">
        <v>80</v>
      </c>
      <c r="J5" s="66" t="s">
        <v>0</v>
      </c>
      <c r="K5" s="66" t="s">
        <v>80</v>
      </c>
      <c r="L5" s="66" t="s">
        <v>0</v>
      </c>
      <c r="M5" s="66" t="s">
        <v>80</v>
      </c>
      <c r="N5" s="66"/>
      <c r="O5" s="66"/>
    </row>
    <row r="6" spans="1:41" x14ac:dyDescent="0.25">
      <c r="B6" s="7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41" x14ac:dyDescent="0.25">
      <c r="B7" s="20">
        <v>1</v>
      </c>
      <c r="C7" s="20">
        <f>B7+1</f>
        <v>2</v>
      </c>
      <c r="D7" s="20">
        <f t="shared" ref="D7:O7" si="0">C7+1</f>
        <v>3</v>
      </c>
      <c r="E7" s="20">
        <f t="shared" si="0"/>
        <v>4</v>
      </c>
      <c r="F7" s="6">
        <f t="shared" si="0"/>
        <v>5</v>
      </c>
      <c r="G7" s="6">
        <f t="shared" si="0"/>
        <v>6</v>
      </c>
      <c r="H7" s="6">
        <f t="shared" si="0"/>
        <v>7</v>
      </c>
      <c r="I7" s="6">
        <f t="shared" si="0"/>
        <v>8</v>
      </c>
      <c r="J7" s="6">
        <f t="shared" si="0"/>
        <v>9</v>
      </c>
      <c r="K7" s="6">
        <f t="shared" si="0"/>
        <v>10</v>
      </c>
      <c r="L7" s="6">
        <f t="shared" si="0"/>
        <v>11</v>
      </c>
      <c r="M7" s="6">
        <f t="shared" si="0"/>
        <v>12</v>
      </c>
      <c r="N7" s="6">
        <f t="shared" si="0"/>
        <v>13</v>
      </c>
      <c r="O7" s="6">
        <f t="shared" si="0"/>
        <v>14</v>
      </c>
    </row>
    <row r="8" spans="1:41" ht="36" customHeight="1" x14ac:dyDescent="0.25">
      <c r="B8" s="21">
        <v>1</v>
      </c>
      <c r="C8" s="80" t="s">
        <v>121</v>
      </c>
      <c r="D8" s="80"/>
      <c r="E8" s="80"/>
      <c r="F8" s="40">
        <f>G8</f>
        <v>22701.9</v>
      </c>
      <c r="G8" s="40">
        <f>SUM(G10:G27)</f>
        <v>22701.9</v>
      </c>
      <c r="H8" s="40">
        <f>I8</f>
        <v>4856.3999999999996</v>
      </c>
      <c r="I8" s="40">
        <f>SUM(I10:I27)</f>
        <v>4856.3999999999996</v>
      </c>
      <c r="J8" s="40">
        <f>K8</f>
        <v>3949.2999999999997</v>
      </c>
      <c r="K8" s="40">
        <f>SUM(K10:K27)</f>
        <v>3949.2999999999997</v>
      </c>
      <c r="L8" s="40">
        <f>M8</f>
        <v>3949.2999999999997</v>
      </c>
      <c r="M8" s="40">
        <f>SUM(M10:M27)</f>
        <v>3949.2999999999997</v>
      </c>
      <c r="N8" s="36">
        <f>J8/H8</f>
        <v>0.81321555061362327</v>
      </c>
      <c r="O8" s="36">
        <f>L8/H8</f>
        <v>0.81321555061362327</v>
      </c>
    </row>
    <row r="9" spans="1:41" x14ac:dyDescent="0.25">
      <c r="B9" s="21"/>
      <c r="C9" s="41" t="s">
        <v>81</v>
      </c>
      <c r="D9" s="15"/>
      <c r="E9" s="14"/>
      <c r="F9" s="42"/>
      <c r="G9" s="42"/>
      <c r="H9" s="42"/>
      <c r="I9" s="42"/>
      <c r="J9" s="42"/>
      <c r="K9" s="42"/>
      <c r="L9" s="42"/>
      <c r="M9" s="42"/>
      <c r="N9" s="37"/>
      <c r="O9" s="37"/>
    </row>
    <row r="10" spans="1:41" ht="47.25" x14ac:dyDescent="0.25">
      <c r="B10" s="43" t="s">
        <v>9</v>
      </c>
      <c r="C10" s="44" t="s">
        <v>82</v>
      </c>
      <c r="D10" s="15" t="s">
        <v>52</v>
      </c>
      <c r="E10" s="15" t="s">
        <v>90</v>
      </c>
      <c r="F10" s="45">
        <f t="shared" ref="F10:F56" si="1">G10</f>
        <v>1006.8</v>
      </c>
      <c r="G10" s="45">
        <v>1006.8</v>
      </c>
      <c r="H10" s="45">
        <f t="shared" ref="H10:H56" si="2">I10</f>
        <v>144.6</v>
      </c>
      <c r="I10" s="45">
        <v>144.6</v>
      </c>
      <c r="J10" s="45">
        <f t="shared" ref="J10:J56" si="3">K10</f>
        <v>30.8</v>
      </c>
      <c r="K10" s="45">
        <v>30.8</v>
      </c>
      <c r="L10" s="45">
        <f t="shared" ref="L10:L56" si="4">M10</f>
        <v>30.8</v>
      </c>
      <c r="M10" s="42">
        <v>30.8</v>
      </c>
      <c r="N10" s="37">
        <f>J10/H10</f>
        <v>0.21300138312586447</v>
      </c>
      <c r="O10" s="37">
        <f t="shared" ref="O10:O57" si="5">L10/H10</f>
        <v>0.21300138312586447</v>
      </c>
    </row>
    <row r="11" spans="1:41" ht="47.25" x14ac:dyDescent="0.25">
      <c r="B11" s="43" t="s">
        <v>10</v>
      </c>
      <c r="C11" s="44" t="s">
        <v>37</v>
      </c>
      <c r="D11" s="15" t="s">
        <v>52</v>
      </c>
      <c r="E11" s="15" t="s">
        <v>90</v>
      </c>
      <c r="F11" s="45">
        <f t="shared" si="1"/>
        <v>928.3</v>
      </c>
      <c r="G11" s="45">
        <v>928.3</v>
      </c>
      <c r="H11" s="45">
        <f t="shared" si="2"/>
        <v>100</v>
      </c>
      <c r="I11" s="45">
        <v>100</v>
      </c>
      <c r="J11" s="45">
        <f t="shared" si="3"/>
        <v>41.2</v>
      </c>
      <c r="K11" s="45">
        <v>41.2</v>
      </c>
      <c r="L11" s="45">
        <f t="shared" si="4"/>
        <v>41.2</v>
      </c>
      <c r="M11" s="42">
        <v>41.2</v>
      </c>
      <c r="N11" s="37">
        <f t="shared" ref="N11:N57" si="6">J11/H11</f>
        <v>0.41200000000000003</v>
      </c>
      <c r="O11" s="37">
        <f t="shared" si="5"/>
        <v>0.41200000000000003</v>
      </c>
    </row>
    <row r="12" spans="1:41" ht="47.25" x14ac:dyDescent="0.25">
      <c r="B12" s="43" t="s">
        <v>11</v>
      </c>
      <c r="C12" s="46" t="s">
        <v>122</v>
      </c>
      <c r="D12" s="15" t="s">
        <v>52</v>
      </c>
      <c r="E12" s="15" t="s">
        <v>90</v>
      </c>
      <c r="F12" s="45">
        <f t="shared" ref="F12" si="7">G12</f>
        <v>2262.3000000000002</v>
      </c>
      <c r="G12" s="45">
        <v>2262.3000000000002</v>
      </c>
      <c r="H12" s="45">
        <f t="shared" ref="H12" si="8">I12</f>
        <v>477.3</v>
      </c>
      <c r="I12" s="45">
        <v>477.3</v>
      </c>
      <c r="J12" s="45">
        <f t="shared" ref="J12" si="9">K12</f>
        <v>477.3</v>
      </c>
      <c r="K12" s="45">
        <v>477.3</v>
      </c>
      <c r="L12" s="45">
        <f t="shared" ref="L12" si="10">M12</f>
        <v>477.3</v>
      </c>
      <c r="M12" s="42">
        <v>477.3</v>
      </c>
      <c r="N12" s="47">
        <f t="shared" ref="N12" si="11">J12/H12</f>
        <v>1</v>
      </c>
      <c r="O12" s="37">
        <f t="shared" ref="O12" si="12">L12/H12</f>
        <v>1</v>
      </c>
    </row>
    <row r="13" spans="1:41" ht="47.25" x14ac:dyDescent="0.25">
      <c r="B13" s="43" t="s">
        <v>12</v>
      </c>
      <c r="C13" s="46" t="s">
        <v>38</v>
      </c>
      <c r="D13" s="15" t="s">
        <v>52</v>
      </c>
      <c r="E13" s="15" t="s">
        <v>90</v>
      </c>
      <c r="F13" s="45">
        <f t="shared" si="1"/>
        <v>614.29999999999995</v>
      </c>
      <c r="G13" s="45">
        <v>614.29999999999995</v>
      </c>
      <c r="H13" s="45">
        <f t="shared" si="2"/>
        <v>33</v>
      </c>
      <c r="I13" s="45">
        <v>33</v>
      </c>
      <c r="J13" s="45">
        <f t="shared" si="3"/>
        <v>22.6</v>
      </c>
      <c r="K13" s="45">
        <v>22.6</v>
      </c>
      <c r="L13" s="45">
        <f t="shared" si="4"/>
        <v>22.6</v>
      </c>
      <c r="M13" s="42">
        <v>22.6</v>
      </c>
      <c r="N13" s="47">
        <f t="shared" si="6"/>
        <v>0.68484848484848493</v>
      </c>
      <c r="O13" s="37">
        <f t="shared" si="5"/>
        <v>0.68484848484848493</v>
      </c>
    </row>
    <row r="14" spans="1:41" ht="47.25" x14ac:dyDescent="0.25">
      <c r="B14" s="43" t="s">
        <v>13</v>
      </c>
      <c r="C14" s="46" t="s">
        <v>83</v>
      </c>
      <c r="D14" s="15" t="s">
        <v>52</v>
      </c>
      <c r="E14" s="15" t="s">
        <v>90</v>
      </c>
      <c r="F14" s="45">
        <f t="shared" si="1"/>
        <v>1184.8</v>
      </c>
      <c r="G14" s="45">
        <v>1184.8</v>
      </c>
      <c r="H14" s="45">
        <f t="shared" si="2"/>
        <v>67.400000000000006</v>
      </c>
      <c r="I14" s="45">
        <v>67.400000000000006</v>
      </c>
      <c r="J14" s="45">
        <v>0</v>
      </c>
      <c r="K14" s="45">
        <v>0</v>
      </c>
      <c r="L14" s="45">
        <v>0</v>
      </c>
      <c r="M14" s="42">
        <v>0</v>
      </c>
      <c r="N14" s="47">
        <v>0</v>
      </c>
      <c r="O14" s="37">
        <v>0</v>
      </c>
    </row>
    <row r="15" spans="1:41" ht="47.25" x14ac:dyDescent="0.25">
      <c r="B15" s="43" t="s">
        <v>21</v>
      </c>
      <c r="C15" s="46" t="s">
        <v>39</v>
      </c>
      <c r="D15" s="15" t="s">
        <v>52</v>
      </c>
      <c r="E15" s="15" t="s">
        <v>90</v>
      </c>
      <c r="F15" s="45">
        <f t="shared" si="1"/>
        <v>1383.3</v>
      </c>
      <c r="G15" s="45">
        <v>1383.3</v>
      </c>
      <c r="H15" s="45">
        <f t="shared" si="2"/>
        <v>221.4</v>
      </c>
      <c r="I15" s="45">
        <v>221.4</v>
      </c>
      <c r="J15" s="45">
        <f t="shared" si="3"/>
        <v>221.4</v>
      </c>
      <c r="K15" s="45">
        <v>221.4</v>
      </c>
      <c r="L15" s="45">
        <f t="shared" si="4"/>
        <v>221.4</v>
      </c>
      <c r="M15" s="42">
        <v>221.4</v>
      </c>
      <c r="N15" s="47">
        <f t="shared" si="6"/>
        <v>1</v>
      </c>
      <c r="O15" s="37">
        <f t="shared" si="5"/>
        <v>1</v>
      </c>
    </row>
    <row r="16" spans="1:41" ht="47.25" x14ac:dyDescent="0.25">
      <c r="B16" s="43" t="s">
        <v>14</v>
      </c>
      <c r="C16" s="46" t="s">
        <v>40</v>
      </c>
      <c r="D16" s="15" t="s">
        <v>52</v>
      </c>
      <c r="E16" s="15" t="s">
        <v>90</v>
      </c>
      <c r="F16" s="45">
        <f t="shared" si="1"/>
        <v>672.7</v>
      </c>
      <c r="G16" s="45">
        <v>672.7</v>
      </c>
      <c r="H16" s="45">
        <f t="shared" si="2"/>
        <v>75</v>
      </c>
      <c r="I16" s="45">
        <v>75</v>
      </c>
      <c r="J16" s="45">
        <f t="shared" si="3"/>
        <v>68.599999999999994</v>
      </c>
      <c r="K16" s="45">
        <v>68.599999999999994</v>
      </c>
      <c r="L16" s="45">
        <f t="shared" si="4"/>
        <v>68.599999999999994</v>
      </c>
      <c r="M16" s="42">
        <v>68.599999999999994</v>
      </c>
      <c r="N16" s="47">
        <f t="shared" si="6"/>
        <v>0.91466666666666663</v>
      </c>
      <c r="O16" s="37">
        <f t="shared" si="5"/>
        <v>0.91466666666666663</v>
      </c>
    </row>
    <row r="17" spans="2:15" ht="47.25" x14ac:dyDescent="0.25">
      <c r="B17" s="43" t="s">
        <v>22</v>
      </c>
      <c r="C17" s="46" t="s">
        <v>41</v>
      </c>
      <c r="D17" s="15" t="s">
        <v>52</v>
      </c>
      <c r="E17" s="15" t="s">
        <v>90</v>
      </c>
      <c r="F17" s="45">
        <f t="shared" si="1"/>
        <v>1219.7</v>
      </c>
      <c r="G17" s="45">
        <v>1219.7</v>
      </c>
      <c r="H17" s="45">
        <f t="shared" si="2"/>
        <v>210</v>
      </c>
      <c r="I17" s="45">
        <v>210</v>
      </c>
      <c r="J17" s="45">
        <f t="shared" si="3"/>
        <v>204.7</v>
      </c>
      <c r="K17" s="45">
        <v>204.7</v>
      </c>
      <c r="L17" s="45">
        <f t="shared" si="4"/>
        <v>204.7</v>
      </c>
      <c r="M17" s="42">
        <v>204.7</v>
      </c>
      <c r="N17" s="47">
        <f t="shared" si="6"/>
        <v>0.97476190476190472</v>
      </c>
      <c r="O17" s="37">
        <f t="shared" si="5"/>
        <v>0.97476190476190472</v>
      </c>
    </row>
    <row r="18" spans="2:15" ht="47.25" x14ac:dyDescent="0.25">
      <c r="B18" s="43" t="s">
        <v>23</v>
      </c>
      <c r="C18" s="46" t="s">
        <v>42</v>
      </c>
      <c r="D18" s="15" t="s">
        <v>52</v>
      </c>
      <c r="E18" s="15" t="s">
        <v>90</v>
      </c>
      <c r="F18" s="45">
        <f t="shared" si="1"/>
        <v>1269.4000000000001</v>
      </c>
      <c r="G18" s="45">
        <v>1269.4000000000001</v>
      </c>
      <c r="H18" s="45">
        <f t="shared" si="2"/>
        <v>45.2</v>
      </c>
      <c r="I18" s="45">
        <v>45.2</v>
      </c>
      <c r="J18" s="45">
        <f t="shared" si="3"/>
        <v>45.2</v>
      </c>
      <c r="K18" s="45">
        <v>45.2</v>
      </c>
      <c r="L18" s="45">
        <f t="shared" si="4"/>
        <v>45.2</v>
      </c>
      <c r="M18" s="42">
        <v>45.2</v>
      </c>
      <c r="N18" s="47">
        <f t="shared" si="6"/>
        <v>1</v>
      </c>
      <c r="O18" s="37">
        <f t="shared" si="5"/>
        <v>1</v>
      </c>
    </row>
    <row r="19" spans="2:15" ht="47.25" x14ac:dyDescent="0.25">
      <c r="B19" s="43" t="s">
        <v>24</v>
      </c>
      <c r="C19" s="46" t="s">
        <v>84</v>
      </c>
      <c r="D19" s="15" t="s">
        <v>52</v>
      </c>
      <c r="E19" s="15" t="s">
        <v>90</v>
      </c>
      <c r="F19" s="45">
        <f t="shared" si="1"/>
        <v>3720.6</v>
      </c>
      <c r="G19" s="45">
        <v>3720.6</v>
      </c>
      <c r="H19" s="45">
        <f t="shared" si="2"/>
        <v>1556.4</v>
      </c>
      <c r="I19" s="45">
        <v>1556.4</v>
      </c>
      <c r="J19" s="45">
        <f t="shared" si="3"/>
        <v>1342.6</v>
      </c>
      <c r="K19" s="45">
        <v>1342.6</v>
      </c>
      <c r="L19" s="45">
        <f t="shared" si="4"/>
        <v>1342.6</v>
      </c>
      <c r="M19" s="42">
        <v>1342.6</v>
      </c>
      <c r="N19" s="47">
        <f t="shared" si="6"/>
        <v>0.86263171421228468</v>
      </c>
      <c r="O19" s="37">
        <f t="shared" si="5"/>
        <v>0.86263171421228468</v>
      </c>
    </row>
    <row r="20" spans="2:15" ht="47.25" x14ac:dyDescent="0.25">
      <c r="B20" s="43" t="s">
        <v>25</v>
      </c>
      <c r="C20" s="46" t="s">
        <v>85</v>
      </c>
      <c r="D20" s="15" t="s">
        <v>52</v>
      </c>
      <c r="E20" s="15" t="s">
        <v>90</v>
      </c>
      <c r="F20" s="45">
        <f t="shared" si="1"/>
        <v>289.3</v>
      </c>
      <c r="G20" s="45">
        <v>289.3</v>
      </c>
      <c r="H20" s="45">
        <f t="shared" si="2"/>
        <v>80.400000000000006</v>
      </c>
      <c r="I20" s="45">
        <v>80.400000000000006</v>
      </c>
      <c r="J20" s="45">
        <f t="shared" si="3"/>
        <v>52.3</v>
      </c>
      <c r="K20" s="45">
        <v>52.3</v>
      </c>
      <c r="L20" s="45">
        <f t="shared" si="4"/>
        <v>52.3</v>
      </c>
      <c r="M20" s="42">
        <v>52.3</v>
      </c>
      <c r="N20" s="47">
        <f t="shared" si="6"/>
        <v>0.65049751243781084</v>
      </c>
      <c r="O20" s="37">
        <f t="shared" si="5"/>
        <v>0.65049751243781084</v>
      </c>
    </row>
    <row r="21" spans="2:15" ht="47.25" x14ac:dyDescent="0.25">
      <c r="B21" s="43" t="s">
        <v>26</v>
      </c>
      <c r="C21" s="46" t="s">
        <v>43</v>
      </c>
      <c r="D21" s="15" t="s">
        <v>52</v>
      </c>
      <c r="E21" s="15" t="s">
        <v>90</v>
      </c>
      <c r="F21" s="45">
        <f t="shared" si="1"/>
        <v>937.5</v>
      </c>
      <c r="G21" s="45">
        <v>937.5</v>
      </c>
      <c r="H21" s="45">
        <f t="shared" si="2"/>
        <v>122.2</v>
      </c>
      <c r="I21" s="45">
        <v>122.2</v>
      </c>
      <c r="J21" s="45">
        <f t="shared" si="3"/>
        <v>122.2</v>
      </c>
      <c r="K21" s="45">
        <v>122.2</v>
      </c>
      <c r="L21" s="45">
        <f t="shared" si="4"/>
        <v>122.2</v>
      </c>
      <c r="M21" s="42">
        <v>122.2</v>
      </c>
      <c r="N21" s="47">
        <f t="shared" si="6"/>
        <v>1</v>
      </c>
      <c r="O21" s="37">
        <f t="shared" si="5"/>
        <v>1</v>
      </c>
    </row>
    <row r="22" spans="2:15" ht="47.25" x14ac:dyDescent="0.25">
      <c r="B22" s="43" t="s">
        <v>27</v>
      </c>
      <c r="C22" s="46" t="s">
        <v>86</v>
      </c>
      <c r="D22" s="15" t="s">
        <v>52</v>
      </c>
      <c r="E22" s="15" t="s">
        <v>90</v>
      </c>
      <c r="F22" s="45">
        <f t="shared" si="1"/>
        <v>877.1</v>
      </c>
      <c r="G22" s="45">
        <v>877.1</v>
      </c>
      <c r="H22" s="45">
        <f t="shared" si="2"/>
        <v>263.2</v>
      </c>
      <c r="I22" s="45">
        <v>263.2</v>
      </c>
      <c r="J22" s="45">
        <f t="shared" si="3"/>
        <v>263.2</v>
      </c>
      <c r="K22" s="45">
        <v>263.2</v>
      </c>
      <c r="L22" s="45">
        <f t="shared" si="4"/>
        <v>263.2</v>
      </c>
      <c r="M22" s="42">
        <v>263.2</v>
      </c>
      <c r="N22" s="47">
        <f t="shared" si="6"/>
        <v>1</v>
      </c>
      <c r="O22" s="37">
        <f t="shared" si="5"/>
        <v>1</v>
      </c>
    </row>
    <row r="23" spans="2:15" ht="47.25" x14ac:dyDescent="0.25">
      <c r="B23" s="43" t="s">
        <v>92</v>
      </c>
      <c r="C23" s="46" t="s">
        <v>44</v>
      </c>
      <c r="D23" s="15" t="s">
        <v>52</v>
      </c>
      <c r="E23" s="15" t="s">
        <v>90</v>
      </c>
      <c r="F23" s="45">
        <f t="shared" si="1"/>
        <v>1385.6</v>
      </c>
      <c r="G23" s="45">
        <v>1385.6</v>
      </c>
      <c r="H23" s="45">
        <f t="shared" si="2"/>
        <v>198.8</v>
      </c>
      <c r="I23" s="45">
        <v>198.8</v>
      </c>
      <c r="J23" s="45">
        <f t="shared" si="3"/>
        <v>198.8</v>
      </c>
      <c r="K23" s="45">
        <v>198.8</v>
      </c>
      <c r="L23" s="45">
        <f t="shared" si="4"/>
        <v>198.8</v>
      </c>
      <c r="M23" s="42">
        <v>198.8</v>
      </c>
      <c r="N23" s="47">
        <f t="shared" si="6"/>
        <v>1</v>
      </c>
      <c r="O23" s="37">
        <f t="shared" si="5"/>
        <v>1</v>
      </c>
    </row>
    <row r="24" spans="2:15" ht="47.25" x14ac:dyDescent="0.25">
      <c r="B24" s="43" t="s">
        <v>93</v>
      </c>
      <c r="C24" s="46" t="s">
        <v>45</v>
      </c>
      <c r="D24" s="15" t="s">
        <v>52</v>
      </c>
      <c r="E24" s="15" t="s">
        <v>90</v>
      </c>
      <c r="F24" s="45">
        <f t="shared" si="1"/>
        <v>1882.7</v>
      </c>
      <c r="G24" s="45">
        <v>1882.7</v>
      </c>
      <c r="H24" s="45">
        <f t="shared" si="2"/>
        <v>602</v>
      </c>
      <c r="I24" s="45">
        <v>602</v>
      </c>
      <c r="J24" s="45">
        <f t="shared" si="3"/>
        <v>373.9</v>
      </c>
      <c r="K24" s="45">
        <v>373.9</v>
      </c>
      <c r="L24" s="45">
        <f t="shared" si="4"/>
        <v>373.9</v>
      </c>
      <c r="M24" s="42">
        <v>373.9</v>
      </c>
      <c r="N24" s="47">
        <f t="shared" si="6"/>
        <v>0.62109634551495008</v>
      </c>
      <c r="O24" s="37">
        <f t="shared" si="5"/>
        <v>0.62109634551495008</v>
      </c>
    </row>
    <row r="25" spans="2:15" ht="47.25" x14ac:dyDescent="0.25">
      <c r="B25" s="43" t="s">
        <v>94</v>
      </c>
      <c r="C25" s="46" t="s">
        <v>46</v>
      </c>
      <c r="D25" s="15" t="s">
        <v>52</v>
      </c>
      <c r="E25" s="15" t="s">
        <v>90</v>
      </c>
      <c r="F25" s="45">
        <f t="shared" si="1"/>
        <v>408.6</v>
      </c>
      <c r="G25" s="45">
        <v>408.6</v>
      </c>
      <c r="H25" s="45">
        <f t="shared" si="2"/>
        <v>81.3</v>
      </c>
      <c r="I25" s="45">
        <v>81.3</v>
      </c>
      <c r="J25" s="45">
        <f t="shared" si="3"/>
        <v>81.2</v>
      </c>
      <c r="K25" s="45">
        <v>81.2</v>
      </c>
      <c r="L25" s="45">
        <f t="shared" si="4"/>
        <v>81.2</v>
      </c>
      <c r="M25" s="42">
        <v>81.2</v>
      </c>
      <c r="N25" s="47">
        <f t="shared" si="6"/>
        <v>0.99876998769987702</v>
      </c>
      <c r="O25" s="37">
        <f t="shared" si="5"/>
        <v>0.99876998769987702</v>
      </c>
    </row>
    <row r="26" spans="2:15" ht="47.25" x14ac:dyDescent="0.25">
      <c r="B26" s="43" t="s">
        <v>123</v>
      </c>
      <c r="C26" s="46" t="s">
        <v>47</v>
      </c>
      <c r="D26" s="15" t="s">
        <v>52</v>
      </c>
      <c r="E26" s="15" t="s">
        <v>90</v>
      </c>
      <c r="F26" s="45">
        <f t="shared" ref="F26" si="13">G26</f>
        <v>1551.2</v>
      </c>
      <c r="G26" s="45">
        <v>1551.2</v>
      </c>
      <c r="H26" s="45">
        <f t="shared" ref="H26" si="14">I26</f>
        <v>387.8</v>
      </c>
      <c r="I26" s="45">
        <v>387.8</v>
      </c>
      <c r="J26" s="45">
        <f t="shared" ref="J26" si="15">K26</f>
        <v>212.9</v>
      </c>
      <c r="K26" s="45">
        <v>212.9</v>
      </c>
      <c r="L26" s="45">
        <f t="shared" ref="L26" si="16">M26</f>
        <v>212.9</v>
      </c>
      <c r="M26" s="42">
        <v>212.9</v>
      </c>
      <c r="N26" s="47">
        <f t="shared" ref="N26" si="17">J26/H26</f>
        <v>0.54899432697266637</v>
      </c>
      <c r="O26" s="37">
        <f t="shared" ref="O26" si="18">L26/H26</f>
        <v>0.54899432697266637</v>
      </c>
    </row>
    <row r="27" spans="2:15" ht="47.25" x14ac:dyDescent="0.25">
      <c r="B27" s="43" t="s">
        <v>124</v>
      </c>
      <c r="C27" s="46" t="s">
        <v>125</v>
      </c>
      <c r="D27" s="15" t="s">
        <v>52</v>
      </c>
      <c r="E27" s="15" t="s">
        <v>90</v>
      </c>
      <c r="F27" s="45">
        <f t="shared" si="1"/>
        <v>1107.7</v>
      </c>
      <c r="G27" s="45">
        <v>1107.7</v>
      </c>
      <c r="H27" s="45">
        <f t="shared" si="2"/>
        <v>190.4</v>
      </c>
      <c r="I27" s="45">
        <v>190.4</v>
      </c>
      <c r="J27" s="45">
        <f t="shared" si="3"/>
        <v>190.4</v>
      </c>
      <c r="K27" s="45">
        <v>190.4</v>
      </c>
      <c r="L27" s="45">
        <f t="shared" si="4"/>
        <v>190.4</v>
      </c>
      <c r="M27" s="42">
        <v>190.4</v>
      </c>
      <c r="N27" s="47">
        <f t="shared" si="6"/>
        <v>1</v>
      </c>
      <c r="O27" s="37">
        <f t="shared" si="5"/>
        <v>1</v>
      </c>
    </row>
    <row r="28" spans="2:15" ht="47.25" customHeight="1" x14ac:dyDescent="0.25">
      <c r="B28" s="43" t="s">
        <v>58</v>
      </c>
      <c r="C28" s="77" t="s">
        <v>87</v>
      </c>
      <c r="D28" s="78"/>
      <c r="E28" s="79"/>
      <c r="F28" s="48">
        <f t="shared" si="1"/>
        <v>48249.899999999994</v>
      </c>
      <c r="G28" s="48">
        <f>SUM(G30:G46)</f>
        <v>48249.899999999994</v>
      </c>
      <c r="H28" s="48">
        <f t="shared" si="2"/>
        <v>10486.900000000001</v>
      </c>
      <c r="I28" s="48">
        <f>SUM(I30:I46)</f>
        <v>10486.900000000001</v>
      </c>
      <c r="J28" s="48">
        <f>K28</f>
        <v>7931.5</v>
      </c>
      <c r="K28" s="48">
        <f>SUM(K30:K46)</f>
        <v>7931.5</v>
      </c>
      <c r="L28" s="48">
        <f t="shared" si="4"/>
        <v>7931.5</v>
      </c>
      <c r="M28" s="40">
        <f>SUM(M30:M46)</f>
        <v>7931.5</v>
      </c>
      <c r="N28" s="49">
        <f t="shared" si="6"/>
        <v>0.75632455730482784</v>
      </c>
      <c r="O28" s="36">
        <f t="shared" si="5"/>
        <v>0.75632455730482784</v>
      </c>
    </row>
    <row r="29" spans="2:15" x14ac:dyDescent="0.25">
      <c r="B29" s="43"/>
      <c r="C29" s="50" t="s">
        <v>81</v>
      </c>
      <c r="D29" s="15"/>
      <c r="E29" s="15"/>
      <c r="F29" s="45"/>
      <c r="G29" s="45"/>
      <c r="H29" s="45"/>
      <c r="I29" s="45"/>
      <c r="J29" s="45"/>
      <c r="K29" s="45"/>
      <c r="L29" s="45"/>
      <c r="M29" s="42"/>
      <c r="N29" s="47"/>
      <c r="O29" s="37"/>
    </row>
    <row r="30" spans="2:15" ht="47.25" x14ac:dyDescent="0.25">
      <c r="B30" s="43" t="s">
        <v>28</v>
      </c>
      <c r="C30" s="46" t="s">
        <v>82</v>
      </c>
      <c r="D30" s="15" t="s">
        <v>52</v>
      </c>
      <c r="E30" s="15" t="s">
        <v>90</v>
      </c>
      <c r="F30" s="45">
        <f t="shared" si="1"/>
        <v>1518</v>
      </c>
      <c r="G30" s="45">
        <v>1518</v>
      </c>
      <c r="H30" s="45">
        <f t="shared" si="2"/>
        <v>379.5</v>
      </c>
      <c r="I30" s="45">
        <v>379.5</v>
      </c>
      <c r="J30" s="45">
        <f t="shared" si="3"/>
        <v>253</v>
      </c>
      <c r="K30" s="45">
        <v>253</v>
      </c>
      <c r="L30" s="45">
        <f t="shared" si="4"/>
        <v>253</v>
      </c>
      <c r="M30" s="42">
        <v>253</v>
      </c>
      <c r="N30" s="47">
        <f t="shared" si="6"/>
        <v>0.66666666666666663</v>
      </c>
      <c r="O30" s="37">
        <f t="shared" si="5"/>
        <v>0.66666666666666663</v>
      </c>
    </row>
    <row r="31" spans="2:15" ht="47.25" x14ac:dyDescent="0.25">
      <c r="B31" s="43" t="s">
        <v>29</v>
      </c>
      <c r="C31" s="46" t="s">
        <v>37</v>
      </c>
      <c r="D31" s="15" t="s">
        <v>52</v>
      </c>
      <c r="E31" s="15" t="s">
        <v>90</v>
      </c>
      <c r="F31" s="45">
        <f t="shared" si="1"/>
        <v>3386.8</v>
      </c>
      <c r="G31" s="45">
        <f>3386.8</f>
        <v>3386.8</v>
      </c>
      <c r="H31" s="45">
        <f t="shared" si="2"/>
        <v>846.7</v>
      </c>
      <c r="I31" s="45">
        <v>846.7</v>
      </c>
      <c r="J31" s="45">
        <f t="shared" si="3"/>
        <v>564.4</v>
      </c>
      <c r="K31" s="45">
        <v>564.4</v>
      </c>
      <c r="L31" s="45">
        <f t="shared" si="4"/>
        <v>564.4</v>
      </c>
      <c r="M31" s="42">
        <v>564.4</v>
      </c>
      <c r="N31" s="47">
        <f t="shared" si="6"/>
        <v>0.66658792960907043</v>
      </c>
      <c r="O31" s="37">
        <f t="shared" si="5"/>
        <v>0.66658792960907043</v>
      </c>
    </row>
    <row r="32" spans="2:15" ht="47.25" x14ac:dyDescent="0.25">
      <c r="B32" s="43" t="s">
        <v>30</v>
      </c>
      <c r="C32" s="46" t="s">
        <v>122</v>
      </c>
      <c r="D32" s="15" t="s">
        <v>52</v>
      </c>
      <c r="E32" s="15" t="s">
        <v>90</v>
      </c>
      <c r="F32" s="45">
        <f t="shared" ref="F32" si="19">G32</f>
        <v>2994.5</v>
      </c>
      <c r="G32" s="45">
        <v>2994.5</v>
      </c>
      <c r="H32" s="45">
        <f t="shared" ref="H32" si="20">I32</f>
        <v>499.1</v>
      </c>
      <c r="I32" s="45">
        <v>499.1</v>
      </c>
      <c r="J32" s="45">
        <f t="shared" ref="J32" si="21">K32</f>
        <v>499.1</v>
      </c>
      <c r="K32" s="45">
        <v>499.1</v>
      </c>
      <c r="L32" s="45">
        <f t="shared" ref="L32" si="22">M32</f>
        <v>499.1</v>
      </c>
      <c r="M32" s="42">
        <v>499.1</v>
      </c>
      <c r="N32" s="47">
        <f t="shared" ref="N32" si="23">J32/H32</f>
        <v>1</v>
      </c>
      <c r="O32" s="37">
        <f t="shared" ref="O32" si="24">L32/H32</f>
        <v>1</v>
      </c>
    </row>
    <row r="33" spans="2:15" ht="47.25" x14ac:dyDescent="0.25">
      <c r="B33" s="43" t="s">
        <v>31</v>
      </c>
      <c r="C33" s="46" t="s">
        <v>83</v>
      </c>
      <c r="D33" s="15" t="s">
        <v>52</v>
      </c>
      <c r="E33" s="15" t="s">
        <v>90</v>
      </c>
      <c r="F33" s="45">
        <f t="shared" si="1"/>
        <v>1797.5</v>
      </c>
      <c r="G33" s="45">
        <v>1797.5</v>
      </c>
      <c r="H33" s="45">
        <f t="shared" si="2"/>
        <v>449.4</v>
      </c>
      <c r="I33" s="45">
        <v>449.4</v>
      </c>
      <c r="J33" s="45">
        <f t="shared" si="3"/>
        <v>299.60000000000002</v>
      </c>
      <c r="K33" s="45">
        <v>299.60000000000002</v>
      </c>
      <c r="L33" s="45">
        <f t="shared" si="4"/>
        <v>299.60000000000002</v>
      </c>
      <c r="M33" s="42">
        <v>299.60000000000002</v>
      </c>
      <c r="N33" s="47">
        <f t="shared" si="6"/>
        <v>0.66666666666666674</v>
      </c>
      <c r="O33" s="37">
        <f t="shared" si="5"/>
        <v>0.66666666666666674</v>
      </c>
    </row>
    <row r="34" spans="2:15" ht="47.25" x14ac:dyDescent="0.25">
      <c r="B34" s="43" t="s">
        <v>32</v>
      </c>
      <c r="C34" s="46" t="s">
        <v>39</v>
      </c>
      <c r="D34" s="15" t="s">
        <v>52</v>
      </c>
      <c r="E34" s="15" t="s">
        <v>90</v>
      </c>
      <c r="F34" s="45">
        <f t="shared" si="1"/>
        <v>2756.9</v>
      </c>
      <c r="G34" s="45">
        <v>2756.9</v>
      </c>
      <c r="H34" s="45">
        <f t="shared" si="2"/>
        <v>459.5</v>
      </c>
      <c r="I34" s="45">
        <v>459.5</v>
      </c>
      <c r="J34" s="45">
        <f t="shared" si="3"/>
        <v>459.5</v>
      </c>
      <c r="K34" s="45">
        <v>459.5</v>
      </c>
      <c r="L34" s="45">
        <f t="shared" si="4"/>
        <v>459.5</v>
      </c>
      <c r="M34" s="42">
        <v>459.5</v>
      </c>
      <c r="N34" s="47">
        <f t="shared" si="6"/>
        <v>1</v>
      </c>
      <c r="O34" s="37">
        <f t="shared" si="5"/>
        <v>1</v>
      </c>
    </row>
    <row r="35" spans="2:15" ht="47.25" x14ac:dyDescent="0.25">
      <c r="B35" s="43" t="s">
        <v>33</v>
      </c>
      <c r="C35" s="46" t="s">
        <v>40</v>
      </c>
      <c r="D35" s="15" t="s">
        <v>52</v>
      </c>
      <c r="E35" s="15" t="s">
        <v>90</v>
      </c>
      <c r="F35" s="45">
        <f t="shared" si="1"/>
        <v>2361.6999999999998</v>
      </c>
      <c r="G35" s="45">
        <v>2361.6999999999998</v>
      </c>
      <c r="H35" s="45">
        <f t="shared" si="2"/>
        <v>590.5</v>
      </c>
      <c r="I35" s="45">
        <v>590.5</v>
      </c>
      <c r="J35" s="45">
        <f t="shared" si="3"/>
        <v>393.6</v>
      </c>
      <c r="K35" s="45">
        <v>393.6</v>
      </c>
      <c r="L35" s="45">
        <f t="shared" si="4"/>
        <v>393.6</v>
      </c>
      <c r="M35" s="42">
        <v>393.6</v>
      </c>
      <c r="N35" s="47">
        <f t="shared" si="6"/>
        <v>0.66655376799322608</v>
      </c>
      <c r="O35" s="37">
        <f t="shared" si="5"/>
        <v>0.66655376799322608</v>
      </c>
    </row>
    <row r="36" spans="2:15" ht="47.25" x14ac:dyDescent="0.25">
      <c r="B36" s="43" t="s">
        <v>34</v>
      </c>
      <c r="C36" s="46" t="s">
        <v>41</v>
      </c>
      <c r="D36" s="15" t="s">
        <v>52</v>
      </c>
      <c r="E36" s="15" t="s">
        <v>90</v>
      </c>
      <c r="F36" s="45">
        <f t="shared" si="1"/>
        <v>3623.5</v>
      </c>
      <c r="G36" s="45">
        <v>3623.5</v>
      </c>
      <c r="H36" s="45">
        <f t="shared" si="2"/>
        <v>905.9</v>
      </c>
      <c r="I36" s="45">
        <v>905.9</v>
      </c>
      <c r="J36" s="45">
        <f t="shared" si="3"/>
        <v>492.5</v>
      </c>
      <c r="K36" s="45">
        <v>492.5</v>
      </c>
      <c r="L36" s="45">
        <f t="shared" si="4"/>
        <v>492.5</v>
      </c>
      <c r="M36" s="42">
        <v>492.5</v>
      </c>
      <c r="N36" s="47">
        <f t="shared" si="6"/>
        <v>0.54365824042388788</v>
      </c>
      <c r="O36" s="37">
        <f t="shared" si="5"/>
        <v>0.54365824042388788</v>
      </c>
    </row>
    <row r="37" spans="2:15" ht="47.25" x14ac:dyDescent="0.25">
      <c r="B37" s="43" t="s">
        <v>35</v>
      </c>
      <c r="C37" s="46" t="s">
        <v>42</v>
      </c>
      <c r="D37" s="15" t="s">
        <v>52</v>
      </c>
      <c r="E37" s="15" t="s">
        <v>90</v>
      </c>
      <c r="F37" s="45">
        <f t="shared" si="1"/>
        <v>3670</v>
      </c>
      <c r="G37" s="45">
        <v>3670</v>
      </c>
      <c r="H37" s="45">
        <f t="shared" si="2"/>
        <v>611.70000000000005</v>
      </c>
      <c r="I37" s="45">
        <v>611.70000000000005</v>
      </c>
      <c r="J37" s="45">
        <f t="shared" si="3"/>
        <v>611.70000000000005</v>
      </c>
      <c r="K37" s="45">
        <v>611.70000000000005</v>
      </c>
      <c r="L37" s="45">
        <f t="shared" si="4"/>
        <v>611.70000000000005</v>
      </c>
      <c r="M37" s="42">
        <v>611.70000000000005</v>
      </c>
      <c r="N37" s="47">
        <f t="shared" si="6"/>
        <v>1</v>
      </c>
      <c r="O37" s="37">
        <f t="shared" si="5"/>
        <v>1</v>
      </c>
    </row>
    <row r="38" spans="2:15" ht="47.25" x14ac:dyDescent="0.25">
      <c r="B38" s="43" t="s">
        <v>36</v>
      </c>
      <c r="C38" s="46" t="s">
        <v>84</v>
      </c>
      <c r="D38" s="15" t="s">
        <v>52</v>
      </c>
      <c r="E38" s="15" t="s">
        <v>90</v>
      </c>
      <c r="F38" s="45">
        <f t="shared" si="1"/>
        <v>2322.6</v>
      </c>
      <c r="G38" s="45">
        <v>2322.6</v>
      </c>
      <c r="H38" s="45">
        <f t="shared" si="2"/>
        <v>580.70000000000005</v>
      </c>
      <c r="I38" s="45">
        <v>580.70000000000005</v>
      </c>
      <c r="J38" s="45">
        <f t="shared" si="3"/>
        <v>387.1</v>
      </c>
      <c r="K38" s="45">
        <v>387.1</v>
      </c>
      <c r="L38" s="45">
        <f t="shared" si="4"/>
        <v>387.1</v>
      </c>
      <c r="M38" s="42">
        <v>387.1</v>
      </c>
      <c r="N38" s="47">
        <f t="shared" si="6"/>
        <v>0.66660926468055792</v>
      </c>
      <c r="O38" s="37">
        <f t="shared" si="5"/>
        <v>0.66660926468055792</v>
      </c>
    </row>
    <row r="39" spans="2:15" ht="47.25" x14ac:dyDescent="0.25">
      <c r="B39" s="43" t="s">
        <v>96</v>
      </c>
      <c r="C39" s="46" t="s">
        <v>85</v>
      </c>
      <c r="D39" s="15" t="s">
        <v>52</v>
      </c>
      <c r="E39" s="15" t="s">
        <v>90</v>
      </c>
      <c r="F39" s="45">
        <f t="shared" si="1"/>
        <v>3966</v>
      </c>
      <c r="G39" s="45">
        <v>3966</v>
      </c>
      <c r="H39" s="45">
        <f t="shared" si="2"/>
        <v>991.5</v>
      </c>
      <c r="I39" s="45">
        <v>991.5</v>
      </c>
      <c r="J39" s="45">
        <f t="shared" si="3"/>
        <v>661</v>
      </c>
      <c r="K39" s="45">
        <v>661</v>
      </c>
      <c r="L39" s="45">
        <f t="shared" si="4"/>
        <v>661</v>
      </c>
      <c r="M39" s="42">
        <v>661</v>
      </c>
      <c r="N39" s="47">
        <f t="shared" si="6"/>
        <v>0.66666666666666663</v>
      </c>
      <c r="O39" s="37">
        <f t="shared" si="5"/>
        <v>0.66666666666666663</v>
      </c>
    </row>
    <row r="40" spans="2:15" ht="47.25" x14ac:dyDescent="0.25">
      <c r="B40" s="43" t="s">
        <v>97</v>
      </c>
      <c r="C40" s="46" t="s">
        <v>43</v>
      </c>
      <c r="D40" s="15" t="s">
        <v>52</v>
      </c>
      <c r="E40" s="15" t="s">
        <v>90</v>
      </c>
      <c r="F40" s="45">
        <f t="shared" si="1"/>
        <v>2058.4</v>
      </c>
      <c r="G40" s="45">
        <v>2058.4</v>
      </c>
      <c r="H40" s="45">
        <f t="shared" si="2"/>
        <v>514.6</v>
      </c>
      <c r="I40" s="45">
        <v>514.6</v>
      </c>
      <c r="J40" s="45">
        <f t="shared" si="3"/>
        <v>343.1</v>
      </c>
      <c r="K40" s="45">
        <v>343.1</v>
      </c>
      <c r="L40" s="45">
        <f t="shared" si="4"/>
        <v>343.1</v>
      </c>
      <c r="M40" s="42">
        <v>343.1</v>
      </c>
      <c r="N40" s="47">
        <f t="shared" si="6"/>
        <v>0.6667314418966187</v>
      </c>
      <c r="O40" s="37">
        <f t="shared" si="5"/>
        <v>0.6667314418966187</v>
      </c>
    </row>
    <row r="41" spans="2:15" ht="47.25" x14ac:dyDescent="0.25">
      <c r="B41" s="43" t="s">
        <v>98</v>
      </c>
      <c r="C41" s="46" t="s">
        <v>86</v>
      </c>
      <c r="D41" s="15" t="s">
        <v>52</v>
      </c>
      <c r="E41" s="15" t="s">
        <v>90</v>
      </c>
      <c r="F41" s="45">
        <f t="shared" si="1"/>
        <v>3640.4</v>
      </c>
      <c r="G41" s="45">
        <v>3640.4</v>
      </c>
      <c r="H41" s="45">
        <f t="shared" si="2"/>
        <v>910.1</v>
      </c>
      <c r="I41" s="45">
        <v>910.1</v>
      </c>
      <c r="J41" s="45">
        <f t="shared" si="3"/>
        <v>606.70000000000005</v>
      </c>
      <c r="K41" s="45">
        <v>606.70000000000005</v>
      </c>
      <c r="L41" s="45">
        <f t="shared" si="4"/>
        <v>606.70000000000005</v>
      </c>
      <c r="M41" s="42">
        <v>606.70000000000005</v>
      </c>
      <c r="N41" s="47">
        <f t="shared" si="6"/>
        <v>0.66663004065487308</v>
      </c>
      <c r="O41" s="37">
        <f t="shared" si="5"/>
        <v>0.66663004065487308</v>
      </c>
    </row>
    <row r="42" spans="2:15" ht="47.25" x14ac:dyDescent="0.25">
      <c r="B42" s="43" t="s">
        <v>99</v>
      </c>
      <c r="C42" s="46" t="s">
        <v>44</v>
      </c>
      <c r="D42" s="15" t="s">
        <v>52</v>
      </c>
      <c r="E42" s="15" t="s">
        <v>90</v>
      </c>
      <c r="F42" s="45">
        <f t="shared" si="1"/>
        <v>2565.9</v>
      </c>
      <c r="G42" s="45">
        <v>2565.9</v>
      </c>
      <c r="H42" s="45">
        <f t="shared" si="2"/>
        <v>641.5</v>
      </c>
      <c r="I42" s="45">
        <v>641.5</v>
      </c>
      <c r="J42" s="45">
        <f t="shared" si="3"/>
        <v>427.6</v>
      </c>
      <c r="K42" s="45">
        <v>427.6</v>
      </c>
      <c r="L42" s="45">
        <f t="shared" si="4"/>
        <v>427.6</v>
      </c>
      <c r="M42" s="42">
        <v>427.6</v>
      </c>
      <c r="N42" s="47">
        <f t="shared" si="6"/>
        <v>0.66656274356975842</v>
      </c>
      <c r="O42" s="37">
        <f t="shared" si="5"/>
        <v>0.66656274356975842</v>
      </c>
    </row>
    <row r="43" spans="2:15" ht="47.25" x14ac:dyDescent="0.25">
      <c r="B43" s="43" t="s">
        <v>100</v>
      </c>
      <c r="C43" s="46" t="s">
        <v>45</v>
      </c>
      <c r="D43" s="15" t="s">
        <v>52</v>
      </c>
      <c r="E43" s="15" t="s">
        <v>90</v>
      </c>
      <c r="F43" s="45">
        <f t="shared" si="1"/>
        <v>1228.7</v>
      </c>
      <c r="G43" s="45">
        <v>1228.7</v>
      </c>
      <c r="H43" s="45">
        <f t="shared" si="2"/>
        <v>307.2</v>
      </c>
      <c r="I43" s="45">
        <v>307.2</v>
      </c>
      <c r="J43" s="45">
        <f t="shared" si="3"/>
        <v>204.8</v>
      </c>
      <c r="K43" s="45">
        <v>204.8</v>
      </c>
      <c r="L43" s="45">
        <f t="shared" si="4"/>
        <v>204.8</v>
      </c>
      <c r="M43" s="42">
        <v>204.8</v>
      </c>
      <c r="N43" s="47">
        <f t="shared" si="6"/>
        <v>0.66666666666666674</v>
      </c>
      <c r="O43" s="37">
        <f t="shared" si="5"/>
        <v>0.66666666666666674</v>
      </c>
    </row>
    <row r="44" spans="2:15" ht="47.25" x14ac:dyDescent="0.25">
      <c r="B44" s="43" t="s">
        <v>101</v>
      </c>
      <c r="C44" s="46" t="s">
        <v>46</v>
      </c>
      <c r="D44" s="15" t="s">
        <v>52</v>
      </c>
      <c r="E44" s="15" t="s">
        <v>90</v>
      </c>
      <c r="F44" s="45">
        <f t="shared" si="1"/>
        <v>3392.6</v>
      </c>
      <c r="G44" s="45">
        <v>3392.6</v>
      </c>
      <c r="H44" s="45">
        <f t="shared" si="2"/>
        <v>565.5</v>
      </c>
      <c r="I44" s="45">
        <v>565.5</v>
      </c>
      <c r="J44" s="45">
        <f t="shared" si="3"/>
        <v>565.4</v>
      </c>
      <c r="K44" s="45">
        <v>565.4</v>
      </c>
      <c r="L44" s="45">
        <f t="shared" si="4"/>
        <v>565.4</v>
      </c>
      <c r="M44" s="42">
        <v>565.4</v>
      </c>
      <c r="N44" s="47">
        <f t="shared" si="6"/>
        <v>0.99982316534040672</v>
      </c>
      <c r="O44" s="37">
        <f t="shared" si="5"/>
        <v>0.99982316534040672</v>
      </c>
    </row>
    <row r="45" spans="2:15" ht="47.25" x14ac:dyDescent="0.25">
      <c r="B45" s="43" t="s">
        <v>126</v>
      </c>
      <c r="C45" s="46" t="s">
        <v>47</v>
      </c>
      <c r="D45" s="15" t="s">
        <v>52</v>
      </c>
      <c r="E45" s="15" t="s">
        <v>90</v>
      </c>
      <c r="F45" s="45">
        <f t="shared" ref="F45" si="25">G45</f>
        <v>851.5</v>
      </c>
      <c r="G45" s="45">
        <v>851.5</v>
      </c>
      <c r="H45" s="45">
        <f t="shared" ref="H45" si="26">I45</f>
        <v>212.9</v>
      </c>
      <c r="I45" s="45">
        <v>212.9</v>
      </c>
      <c r="J45" s="45">
        <f t="shared" ref="J45" si="27">K45</f>
        <v>141.9</v>
      </c>
      <c r="K45" s="45">
        <v>141.9</v>
      </c>
      <c r="L45" s="45">
        <f t="shared" ref="L45" si="28">M45</f>
        <v>141.9</v>
      </c>
      <c r="M45" s="42">
        <v>141.9</v>
      </c>
      <c r="N45" s="47">
        <f t="shared" ref="N45" si="29">J45/H45</f>
        <v>0.66651009863785815</v>
      </c>
      <c r="O45" s="37">
        <f t="shared" ref="O45" si="30">L45/H45</f>
        <v>0.66651009863785815</v>
      </c>
    </row>
    <row r="46" spans="2:15" ht="47.25" x14ac:dyDescent="0.25">
      <c r="B46" s="43" t="s">
        <v>127</v>
      </c>
      <c r="C46" s="46" t="s">
        <v>125</v>
      </c>
      <c r="D46" s="15" t="s">
        <v>52</v>
      </c>
      <c r="E46" s="15" t="s">
        <v>90</v>
      </c>
      <c r="F46" s="45">
        <f t="shared" si="1"/>
        <v>6114.9</v>
      </c>
      <c r="G46" s="45">
        <v>6114.9</v>
      </c>
      <c r="H46" s="45">
        <f t="shared" si="2"/>
        <v>1020.6</v>
      </c>
      <c r="I46" s="45">
        <v>1020.6</v>
      </c>
      <c r="J46" s="45">
        <f t="shared" si="3"/>
        <v>1020.5</v>
      </c>
      <c r="K46" s="45">
        <v>1020.5</v>
      </c>
      <c r="L46" s="45">
        <f t="shared" si="4"/>
        <v>1020.5</v>
      </c>
      <c r="M46" s="42">
        <v>1020.5</v>
      </c>
      <c r="N46" s="47">
        <f t="shared" si="6"/>
        <v>0.99990201842053694</v>
      </c>
      <c r="O46" s="37">
        <f t="shared" si="5"/>
        <v>0.99990201842053694</v>
      </c>
    </row>
    <row r="47" spans="2:15" ht="55.5" customHeight="1" x14ac:dyDescent="0.25">
      <c r="B47" s="43" t="s">
        <v>68</v>
      </c>
      <c r="C47" s="77" t="s">
        <v>88</v>
      </c>
      <c r="D47" s="78"/>
      <c r="E47" s="79"/>
      <c r="F47" s="48">
        <f t="shared" si="1"/>
        <v>1884</v>
      </c>
      <c r="G47" s="48">
        <f>SUM(G49:G56)</f>
        <v>1884</v>
      </c>
      <c r="H47" s="48">
        <f t="shared" si="2"/>
        <v>0</v>
      </c>
      <c r="I47" s="48">
        <f>SUM(I49:I56)</f>
        <v>0</v>
      </c>
      <c r="J47" s="48">
        <f t="shared" si="3"/>
        <v>0</v>
      </c>
      <c r="K47" s="48">
        <f>SUM(K49:K56)</f>
        <v>0</v>
      </c>
      <c r="L47" s="48">
        <f t="shared" si="4"/>
        <v>0</v>
      </c>
      <c r="M47" s="40">
        <f>SUM(M49:M56)</f>
        <v>0</v>
      </c>
      <c r="N47" s="49" t="s">
        <v>105</v>
      </c>
      <c r="O47" s="36" t="s">
        <v>105</v>
      </c>
    </row>
    <row r="48" spans="2:15" ht="18" customHeight="1" x14ac:dyDescent="0.25">
      <c r="B48" s="43"/>
      <c r="C48" s="50" t="s">
        <v>81</v>
      </c>
      <c r="D48" s="15"/>
      <c r="E48" s="15"/>
      <c r="F48" s="45"/>
      <c r="G48" s="45"/>
      <c r="H48" s="45"/>
      <c r="I48" s="45"/>
      <c r="J48" s="45"/>
      <c r="K48" s="45"/>
      <c r="L48" s="45"/>
      <c r="M48" s="42"/>
      <c r="N48" s="47"/>
      <c r="O48" s="37"/>
    </row>
    <row r="49" spans="2:15" ht="47.25" x14ac:dyDescent="0.25">
      <c r="B49" s="43" t="s">
        <v>95</v>
      </c>
      <c r="C49" s="46" t="s">
        <v>122</v>
      </c>
      <c r="D49" s="15" t="s">
        <v>52</v>
      </c>
      <c r="E49" s="15" t="s">
        <v>90</v>
      </c>
      <c r="F49" s="45">
        <f t="shared" si="1"/>
        <v>222</v>
      </c>
      <c r="G49" s="45">
        <v>222</v>
      </c>
      <c r="H49" s="45" t="str">
        <f t="shared" si="2"/>
        <v>-</v>
      </c>
      <c r="I49" s="45" t="s">
        <v>105</v>
      </c>
      <c r="J49" s="45" t="str">
        <f t="shared" si="3"/>
        <v>-</v>
      </c>
      <c r="K49" s="45" t="s">
        <v>105</v>
      </c>
      <c r="L49" s="45" t="str">
        <f t="shared" si="4"/>
        <v>-</v>
      </c>
      <c r="M49" s="42" t="s">
        <v>105</v>
      </c>
      <c r="N49" s="47" t="s">
        <v>105</v>
      </c>
      <c r="O49" s="37" t="s">
        <v>105</v>
      </c>
    </row>
    <row r="50" spans="2:15" ht="47.25" x14ac:dyDescent="0.25">
      <c r="B50" s="43" t="s">
        <v>102</v>
      </c>
      <c r="C50" s="46" t="s">
        <v>85</v>
      </c>
      <c r="D50" s="15" t="s">
        <v>52</v>
      </c>
      <c r="E50" s="15" t="s">
        <v>90</v>
      </c>
      <c r="F50" s="45">
        <f t="shared" si="1"/>
        <v>330</v>
      </c>
      <c r="G50" s="45">
        <v>330</v>
      </c>
      <c r="H50" s="45" t="str">
        <f t="shared" si="2"/>
        <v>-</v>
      </c>
      <c r="I50" s="45" t="s">
        <v>105</v>
      </c>
      <c r="J50" s="45" t="str">
        <f t="shared" si="3"/>
        <v>-</v>
      </c>
      <c r="K50" s="45" t="s">
        <v>105</v>
      </c>
      <c r="L50" s="45" t="str">
        <f t="shared" si="4"/>
        <v>-</v>
      </c>
      <c r="M50" s="42" t="s">
        <v>105</v>
      </c>
      <c r="N50" s="47" t="s">
        <v>105</v>
      </c>
      <c r="O50" s="37" t="s">
        <v>105</v>
      </c>
    </row>
    <row r="51" spans="2:15" ht="47.25" x14ac:dyDescent="0.25">
      <c r="B51" s="43" t="s">
        <v>91</v>
      </c>
      <c r="C51" s="46" t="s">
        <v>86</v>
      </c>
      <c r="D51" s="15" t="s">
        <v>52</v>
      </c>
      <c r="E51" s="15" t="s">
        <v>90</v>
      </c>
      <c r="F51" s="45">
        <f t="shared" si="1"/>
        <v>222</v>
      </c>
      <c r="G51" s="45">
        <v>222</v>
      </c>
      <c r="H51" s="45" t="str">
        <f t="shared" si="2"/>
        <v>-</v>
      </c>
      <c r="I51" s="45" t="s">
        <v>105</v>
      </c>
      <c r="J51" s="45" t="str">
        <f t="shared" si="3"/>
        <v>-</v>
      </c>
      <c r="K51" s="45" t="s">
        <v>105</v>
      </c>
      <c r="L51" s="45" t="str">
        <f t="shared" si="4"/>
        <v>-</v>
      </c>
      <c r="M51" s="42" t="s">
        <v>105</v>
      </c>
      <c r="N51" s="47" t="s">
        <v>105</v>
      </c>
      <c r="O51" s="37" t="s">
        <v>105</v>
      </c>
    </row>
    <row r="52" spans="2:15" ht="47.25" x14ac:dyDescent="0.25">
      <c r="B52" s="43" t="s">
        <v>129</v>
      </c>
      <c r="C52" s="46" t="s">
        <v>42</v>
      </c>
      <c r="D52" s="15" t="s">
        <v>52</v>
      </c>
      <c r="E52" s="15" t="s">
        <v>90</v>
      </c>
      <c r="F52" s="45">
        <f t="shared" si="1"/>
        <v>294</v>
      </c>
      <c r="G52" s="45">
        <v>294</v>
      </c>
      <c r="H52" s="45" t="str">
        <f t="shared" si="2"/>
        <v>-</v>
      </c>
      <c r="I52" s="45" t="s">
        <v>105</v>
      </c>
      <c r="J52" s="45" t="str">
        <f t="shared" si="3"/>
        <v>-</v>
      </c>
      <c r="K52" s="45" t="s">
        <v>105</v>
      </c>
      <c r="L52" s="45" t="str">
        <f t="shared" si="4"/>
        <v>-</v>
      </c>
      <c r="M52" s="42" t="s">
        <v>105</v>
      </c>
      <c r="N52" s="42" t="str">
        <f t="shared" ref="N52" si="31">O52</f>
        <v>-</v>
      </c>
      <c r="O52" s="42" t="s">
        <v>105</v>
      </c>
    </row>
    <row r="53" spans="2:15" ht="47.25" x14ac:dyDescent="0.25">
      <c r="B53" s="43" t="s">
        <v>130</v>
      </c>
      <c r="C53" s="46" t="s">
        <v>84</v>
      </c>
      <c r="D53" s="15" t="s">
        <v>52</v>
      </c>
      <c r="E53" s="15" t="s">
        <v>90</v>
      </c>
      <c r="F53" s="45">
        <f t="shared" si="1"/>
        <v>150</v>
      </c>
      <c r="G53" s="45">
        <v>150</v>
      </c>
      <c r="H53" s="45" t="str">
        <f t="shared" si="2"/>
        <v>-</v>
      </c>
      <c r="I53" s="45" t="s">
        <v>105</v>
      </c>
      <c r="J53" s="45" t="str">
        <f t="shared" si="3"/>
        <v>-</v>
      </c>
      <c r="K53" s="45" t="s">
        <v>105</v>
      </c>
      <c r="L53" s="45" t="str">
        <f t="shared" si="4"/>
        <v>-</v>
      </c>
      <c r="M53" s="42" t="s">
        <v>105</v>
      </c>
      <c r="N53" s="47" t="s">
        <v>105</v>
      </c>
      <c r="O53" s="37" t="s">
        <v>105</v>
      </c>
    </row>
    <row r="54" spans="2:15" ht="47.25" x14ac:dyDescent="0.25">
      <c r="B54" s="43" t="s">
        <v>103</v>
      </c>
      <c r="C54" s="46" t="s">
        <v>44</v>
      </c>
      <c r="D54" s="15" t="s">
        <v>52</v>
      </c>
      <c r="E54" s="15" t="s">
        <v>90</v>
      </c>
      <c r="F54" s="45">
        <f t="shared" si="1"/>
        <v>186</v>
      </c>
      <c r="G54" s="45">
        <v>186</v>
      </c>
      <c r="H54" s="45" t="str">
        <f t="shared" si="2"/>
        <v>-</v>
      </c>
      <c r="I54" s="45" t="s">
        <v>105</v>
      </c>
      <c r="J54" s="45" t="str">
        <f t="shared" si="3"/>
        <v>-</v>
      </c>
      <c r="K54" s="45" t="s">
        <v>105</v>
      </c>
      <c r="L54" s="45" t="str">
        <f t="shared" si="4"/>
        <v>-</v>
      </c>
      <c r="M54" s="42" t="s">
        <v>105</v>
      </c>
      <c r="N54" s="47" t="s">
        <v>105</v>
      </c>
      <c r="O54" s="37" t="s">
        <v>105</v>
      </c>
    </row>
    <row r="55" spans="2:15" ht="47.25" x14ac:dyDescent="0.25">
      <c r="B55" s="43" t="s">
        <v>104</v>
      </c>
      <c r="C55" s="46" t="s">
        <v>47</v>
      </c>
      <c r="D55" s="15" t="s">
        <v>52</v>
      </c>
      <c r="E55" s="15" t="s">
        <v>90</v>
      </c>
      <c r="F55" s="45">
        <f t="shared" si="1"/>
        <v>186</v>
      </c>
      <c r="G55" s="45">
        <v>186</v>
      </c>
      <c r="H55" s="45" t="str">
        <f t="shared" si="2"/>
        <v>-</v>
      </c>
      <c r="I55" s="45" t="s">
        <v>105</v>
      </c>
      <c r="J55" s="45" t="str">
        <f t="shared" si="3"/>
        <v>-</v>
      </c>
      <c r="K55" s="45" t="s">
        <v>105</v>
      </c>
      <c r="L55" s="45" t="str">
        <f t="shared" si="4"/>
        <v>-</v>
      </c>
      <c r="M55" s="42" t="s">
        <v>105</v>
      </c>
      <c r="N55" s="47" t="s">
        <v>105</v>
      </c>
      <c r="O55" s="37" t="s">
        <v>105</v>
      </c>
    </row>
    <row r="56" spans="2:15" ht="47.25" x14ac:dyDescent="0.25">
      <c r="B56" s="43" t="s">
        <v>131</v>
      </c>
      <c r="C56" s="51" t="s">
        <v>128</v>
      </c>
      <c r="D56" s="52" t="s">
        <v>52</v>
      </c>
      <c r="E56" s="52" t="s">
        <v>90</v>
      </c>
      <c r="F56" s="53">
        <f t="shared" si="1"/>
        <v>294</v>
      </c>
      <c r="G56" s="53">
        <v>294</v>
      </c>
      <c r="H56" s="53" t="str">
        <f t="shared" si="2"/>
        <v>-</v>
      </c>
      <c r="I56" s="53" t="s">
        <v>105</v>
      </c>
      <c r="J56" s="53" t="str">
        <f t="shared" si="3"/>
        <v>-</v>
      </c>
      <c r="K56" s="53" t="s">
        <v>105</v>
      </c>
      <c r="L56" s="53" t="str">
        <f t="shared" si="4"/>
        <v>-</v>
      </c>
      <c r="M56" s="54" t="s">
        <v>105</v>
      </c>
      <c r="N56" s="55" t="s">
        <v>105</v>
      </c>
      <c r="O56" s="38" t="s">
        <v>105</v>
      </c>
    </row>
    <row r="57" spans="2:15" x14ac:dyDescent="0.25">
      <c r="B57" s="56"/>
      <c r="C57" s="57" t="s">
        <v>89</v>
      </c>
      <c r="D57" s="57"/>
      <c r="E57" s="57"/>
      <c r="F57" s="48">
        <f>F8+F28+F47</f>
        <v>72835.799999999988</v>
      </c>
      <c r="G57" s="48">
        <f t="shared" ref="G57:M57" si="32">G8+G28+G47</f>
        <v>72835.799999999988</v>
      </c>
      <c r="H57" s="48">
        <f t="shared" si="32"/>
        <v>15343.300000000001</v>
      </c>
      <c r="I57" s="48">
        <f t="shared" si="32"/>
        <v>15343.300000000001</v>
      </c>
      <c r="J57" s="48">
        <f t="shared" si="32"/>
        <v>11880.8</v>
      </c>
      <c r="K57" s="48">
        <f t="shared" si="32"/>
        <v>11880.8</v>
      </c>
      <c r="L57" s="48">
        <f t="shared" si="32"/>
        <v>11880.8</v>
      </c>
      <c r="M57" s="40">
        <f t="shared" si="32"/>
        <v>11880.8</v>
      </c>
      <c r="N57" s="36">
        <f t="shared" si="6"/>
        <v>0.77433146715504475</v>
      </c>
      <c r="O57" s="36">
        <f t="shared" si="5"/>
        <v>0.77433146715504475</v>
      </c>
    </row>
  </sheetData>
  <mergeCells count="23">
    <mergeCell ref="C47:E47"/>
    <mergeCell ref="C28:E28"/>
    <mergeCell ref="C8:E8"/>
    <mergeCell ref="C1:N1"/>
    <mergeCell ref="C2:N2"/>
    <mergeCell ref="D4:D6"/>
    <mergeCell ref="E4:E6"/>
    <mergeCell ref="G5:G6"/>
    <mergeCell ref="I5:I6"/>
    <mergeCell ref="K5:K6"/>
    <mergeCell ref="M5:M6"/>
    <mergeCell ref="B4:B6"/>
    <mergeCell ref="O4:O6"/>
    <mergeCell ref="L4:M4"/>
    <mergeCell ref="N4:N6"/>
    <mergeCell ref="F5:F6"/>
    <mergeCell ref="H5:H6"/>
    <mergeCell ref="J5:J6"/>
    <mergeCell ref="L5:L6"/>
    <mergeCell ref="C4:C6"/>
    <mergeCell ref="F4:G4"/>
    <mergeCell ref="H4:I4"/>
    <mergeCell ref="J4:K4"/>
  </mergeCells>
  <pageMargins left="0.39370078740157483" right="0.39370078740157483" top="0.39370078740157483" bottom="0.3937007874015748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Подпрограмма 6</vt:lpstr>
      <vt:lpstr>'Подпрограмма 1'!Заголовки_для_печати</vt:lpstr>
      <vt:lpstr>'Подпрограмма 2'!Заголовки_для_печати</vt:lpstr>
      <vt:lpstr>'Подпрограмма 3'!Заголовки_для_печати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Эмирханова Роза Ахмадовна</cp:lastModifiedBy>
  <cp:lastPrinted>2018-05-16T06:12:29Z</cp:lastPrinted>
  <dcterms:created xsi:type="dcterms:W3CDTF">2015-07-01T06:08:23Z</dcterms:created>
  <dcterms:modified xsi:type="dcterms:W3CDTF">2018-05-16T06:12:32Z</dcterms:modified>
</cp:coreProperties>
</file>